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engajar\kur merdeka\dari prodi pake ini ok\basindo\"/>
    </mc:Choice>
  </mc:AlternateContent>
  <workbookProtection lockStructure="1"/>
  <bookViews>
    <workbookView xWindow="-105" yWindow="-105" windowWidth="20730" windowHeight="11760" activeTab="5"/>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7" i="6" l="1"/>
  <c r="D202" i="6"/>
  <c r="D74" i="6"/>
  <c r="D42" i="6"/>
  <c r="D9" i="6"/>
  <c r="D170" i="6"/>
  <c r="D106" i="6"/>
  <c r="D138" i="6" l="1"/>
  <c r="D261" i="6" l="1"/>
  <c r="D260" i="6"/>
  <c r="D259" i="6"/>
  <c r="D258" i="6"/>
  <c r="D257" i="6"/>
  <c r="D256" i="6"/>
  <c r="D255" i="6"/>
  <c r="D254" i="6"/>
  <c r="D253" i="6"/>
  <c r="D252" i="6"/>
  <c r="D251" i="6"/>
  <c r="D250" i="6"/>
  <c r="D249" i="6"/>
  <c r="D248" i="6"/>
  <c r="D247" i="6"/>
  <c r="D246" i="6"/>
  <c r="D245" i="6"/>
  <c r="D244" i="6"/>
  <c r="D243" i="6"/>
  <c r="D242" i="6"/>
  <c r="D241" i="6"/>
  <c r="D240" i="6"/>
  <c r="D239" i="6"/>
  <c r="D238" i="6"/>
  <c r="D229" i="6"/>
  <c r="D228" i="6"/>
  <c r="D227" i="6"/>
  <c r="D226" i="6"/>
  <c r="D225" i="6"/>
  <c r="D224" i="6"/>
  <c r="D223" i="6"/>
  <c r="D222" i="6"/>
  <c r="D221" i="6"/>
  <c r="D220" i="6"/>
  <c r="D197" i="6"/>
  <c r="D196" i="6"/>
  <c r="D195" i="6"/>
  <c r="D194" i="6"/>
  <c r="D192" i="6"/>
  <c r="D165" i="6"/>
  <c r="D164" i="6"/>
  <c r="D163" i="6"/>
  <c r="D133" i="6"/>
  <c r="D132" i="6"/>
  <c r="D131" i="6"/>
  <c r="D130" i="6"/>
  <c r="D129" i="6"/>
  <c r="D128" i="6"/>
  <c r="D127" i="6"/>
  <c r="D126" i="6"/>
  <c r="D125" i="6"/>
  <c r="D124" i="6"/>
  <c r="D123" i="6"/>
  <c r="D122" i="6"/>
  <c r="D121" i="6"/>
  <c r="D101" i="6"/>
  <c r="D100" i="6"/>
  <c r="D99" i="6"/>
  <c r="D98" i="6"/>
  <c r="D97" i="6"/>
  <c r="D96" i="6"/>
  <c r="D95" i="6"/>
  <c r="D94" i="6"/>
  <c r="D93" i="6"/>
  <c r="D92" i="6"/>
  <c r="D91" i="6"/>
  <c r="D90" i="6"/>
  <c r="D69" i="6"/>
  <c r="D68" i="6"/>
  <c r="D67" i="6"/>
  <c r="D66" i="6"/>
  <c r="D65" i="6"/>
  <c r="D64" i="6"/>
  <c r="D63" i="6"/>
  <c r="D62" i="6"/>
  <c r="D27" i="6"/>
  <c r="D28" i="6"/>
  <c r="D29" i="6"/>
  <c r="D30" i="6"/>
  <c r="D31" i="6"/>
  <c r="D32" i="6"/>
  <c r="D33" i="6"/>
  <c r="D34" i="6"/>
  <c r="D35" i="6"/>
  <c r="D36" i="6"/>
  <c r="N262" i="6"/>
  <c r="L262" i="6"/>
  <c r="K262" i="6"/>
  <c r="J262" i="6"/>
  <c r="I262" i="6"/>
  <c r="H262" i="6"/>
  <c r="G262" i="6"/>
  <c r="F262" i="6"/>
  <c r="E262" i="6"/>
  <c r="C262" i="6"/>
  <c r="N230" i="6"/>
  <c r="L230" i="6"/>
  <c r="K230" i="6"/>
  <c r="J230" i="6"/>
  <c r="I230" i="6"/>
  <c r="H230" i="6"/>
  <c r="G230" i="6"/>
  <c r="F230" i="6"/>
  <c r="E230" i="6"/>
  <c r="C230" i="6"/>
  <c r="N198" i="6"/>
  <c r="L198" i="6"/>
  <c r="K198" i="6"/>
  <c r="J198" i="6"/>
  <c r="I198" i="6"/>
  <c r="H198" i="6"/>
  <c r="G198" i="6"/>
  <c r="F198" i="6"/>
  <c r="E198" i="6"/>
  <c r="C198" i="6"/>
  <c r="N166" i="6"/>
  <c r="L166" i="6"/>
  <c r="K166" i="6"/>
  <c r="J166" i="6"/>
  <c r="I166" i="6"/>
  <c r="H166" i="6"/>
  <c r="G166" i="6"/>
  <c r="F166" i="6"/>
  <c r="E166" i="6"/>
  <c r="C166" i="6"/>
  <c r="N134" i="6"/>
  <c r="L134" i="6"/>
  <c r="K134" i="6"/>
  <c r="J134" i="6"/>
  <c r="I134" i="6"/>
  <c r="H134" i="6"/>
  <c r="G134" i="6"/>
  <c r="F134" i="6"/>
  <c r="E134" i="6"/>
  <c r="C134" i="6"/>
  <c r="N102" i="6"/>
  <c r="L102" i="6"/>
  <c r="K102" i="6"/>
  <c r="J102" i="6"/>
  <c r="I102" i="6"/>
  <c r="H102" i="6"/>
  <c r="G102" i="6"/>
  <c r="F102" i="6"/>
  <c r="E102" i="6"/>
  <c r="C102" i="6"/>
  <c r="N70" i="6"/>
  <c r="L70" i="6"/>
  <c r="K70" i="6"/>
  <c r="J70" i="6"/>
  <c r="I70" i="6"/>
  <c r="H70" i="6"/>
  <c r="G70" i="6"/>
  <c r="F70" i="6"/>
  <c r="E70" i="6"/>
  <c r="C70" i="6"/>
  <c r="N37" i="6"/>
  <c r="L37" i="6"/>
  <c r="K37" i="6"/>
  <c r="J37" i="6"/>
  <c r="I37" i="6"/>
  <c r="H37" i="6"/>
  <c r="G37" i="6"/>
  <c r="E37" i="6"/>
  <c r="C37" i="6"/>
  <c r="C3" i="6"/>
  <c r="C4" i="6" s="1"/>
  <c r="B383" i="6" l="1"/>
  <c r="B357" i="6"/>
  <c r="B382" i="6"/>
  <c r="B356" i="6"/>
  <c r="B354" i="6"/>
  <c r="B406" i="6"/>
  <c r="B355" i="6"/>
  <c r="B407" i="6"/>
  <c r="B405" i="6"/>
  <c r="B404" i="6"/>
  <c r="B359" i="6"/>
  <c r="B358" i="6"/>
  <c r="B335" i="6"/>
  <c r="B307" i="6"/>
  <c r="B281" i="6"/>
  <c r="B277" i="6"/>
  <c r="B336" i="6"/>
  <c r="B332" i="6"/>
  <c r="B304" i="6"/>
  <c r="B278" i="6"/>
  <c r="B333" i="6"/>
  <c r="B305" i="6"/>
  <c r="B279" i="6"/>
  <c r="B334" i="6"/>
  <c r="B306" i="6"/>
  <c r="B280" i="6"/>
  <c r="B276" i="6"/>
  <c r="Q262" i="6"/>
  <c r="D234" i="6" s="1"/>
  <c r="Q198" i="6"/>
  <c r="Q37" i="6"/>
  <c r="Q70" i="6"/>
  <c r="Q102" i="6"/>
  <c r="Q134" i="6"/>
  <c r="Q166" i="6"/>
  <c r="Q230" i="6"/>
  <c r="D230" i="6"/>
  <c r="I103" i="6"/>
  <c r="I199" i="6"/>
  <c r="D70" i="6"/>
  <c r="D166" i="6"/>
  <c r="D198" i="6"/>
  <c r="D102" i="6"/>
  <c r="I231" i="6"/>
  <c r="D134" i="6"/>
  <c r="I135" i="6"/>
  <c r="B12" i="6"/>
  <c r="G4" i="6"/>
  <c r="J4" i="6"/>
  <c r="D37" i="6"/>
  <c r="I2" i="6"/>
  <c r="I263" i="6"/>
  <c r="G5" i="6"/>
  <c r="I71" i="6"/>
  <c r="J5" i="6"/>
  <c r="D262" i="6"/>
  <c r="I38" i="6"/>
  <c r="I167" i="6"/>
  <c r="B196" i="6" l="1"/>
  <c r="B225" i="6"/>
  <c r="B181" i="6"/>
  <c r="B175" i="6"/>
  <c r="B55" i="6"/>
  <c r="B30" i="6"/>
  <c r="B88" i="6"/>
  <c r="B115" i="6"/>
  <c r="B161" i="6"/>
  <c r="B221" i="6"/>
  <c r="B66" i="6"/>
  <c r="B178" i="6"/>
  <c r="B132" i="6"/>
  <c r="B14" i="6"/>
  <c r="B185" i="6"/>
  <c r="B20" i="6"/>
  <c r="B36" i="6"/>
  <c r="B94" i="6"/>
  <c r="B151" i="6"/>
  <c r="B177" i="6"/>
  <c r="B248" i="6"/>
  <c r="B111" i="6"/>
  <c r="B81" i="6"/>
  <c r="B256" i="6"/>
  <c r="B148" i="6"/>
  <c r="B22" i="6"/>
  <c r="B49" i="6"/>
  <c r="B96" i="6"/>
  <c r="B153" i="6"/>
  <c r="B205" i="6"/>
  <c r="B45" i="6"/>
  <c r="B123" i="6"/>
  <c r="B189" i="6"/>
  <c r="B67" i="6"/>
  <c r="B183" i="6"/>
  <c r="B53" i="6"/>
  <c r="B63" i="6"/>
  <c r="B28" i="6"/>
  <c r="B86" i="6"/>
  <c r="B110" i="6"/>
  <c r="B159" i="6"/>
  <c r="B216" i="6"/>
  <c r="B58" i="6"/>
  <c r="B131" i="6"/>
  <c r="B195" i="6"/>
  <c r="B188" i="6"/>
  <c r="B25" i="6"/>
  <c r="B109" i="6"/>
  <c r="B191" i="6"/>
  <c r="B118" i="6"/>
  <c r="B61" i="6"/>
  <c r="B193" i="6"/>
  <c r="B120" i="6"/>
  <c r="B15" i="6"/>
  <c r="B26" i="6"/>
  <c r="B34" i="6"/>
  <c r="B83" i="6"/>
  <c r="B92" i="6"/>
  <c r="B100" i="6"/>
  <c r="B149" i="6"/>
  <c r="B157" i="6"/>
  <c r="B165" i="6"/>
  <c r="B214" i="6"/>
  <c r="B238" i="6"/>
  <c r="B16" i="6"/>
  <c r="B56" i="6"/>
  <c r="B64" i="6"/>
  <c r="B84" i="6"/>
  <c r="B121" i="6"/>
  <c r="B129" i="6"/>
  <c r="B173" i="6"/>
  <c r="B186" i="6"/>
  <c r="B194" i="6"/>
  <c r="B219" i="6"/>
  <c r="B252" i="6"/>
  <c r="B23" i="6"/>
  <c r="B31" i="6"/>
  <c r="B51" i="6"/>
  <c r="B89" i="6"/>
  <c r="B97" i="6"/>
  <c r="B141" i="6"/>
  <c r="B154" i="6"/>
  <c r="B162" i="6"/>
  <c r="B208" i="6"/>
  <c r="B242" i="6"/>
  <c r="B52" i="6"/>
  <c r="B116" i="6"/>
  <c r="B180" i="6"/>
  <c r="B239" i="6"/>
  <c r="B218" i="6"/>
  <c r="B226" i="6"/>
  <c r="B245" i="6"/>
  <c r="B253" i="6"/>
  <c r="B261" i="6"/>
  <c r="B122" i="6"/>
  <c r="B65" i="6"/>
  <c r="B33" i="6"/>
  <c r="B80" i="6"/>
  <c r="B91" i="6"/>
  <c r="B99" i="6"/>
  <c r="B147" i="6"/>
  <c r="B156" i="6"/>
  <c r="B164" i="6"/>
  <c r="B213" i="6"/>
  <c r="B13" i="6"/>
  <c r="B78" i="6"/>
  <c r="B142" i="6"/>
  <c r="B206" i="6"/>
  <c r="B244" i="6"/>
  <c r="B220" i="6"/>
  <c r="B228" i="6"/>
  <c r="B247" i="6"/>
  <c r="B255" i="6"/>
  <c r="B209" i="6"/>
  <c r="B130" i="6"/>
  <c r="B254" i="6"/>
  <c r="B50" i="6"/>
  <c r="B60" i="6"/>
  <c r="B68" i="6"/>
  <c r="B117" i="6"/>
  <c r="B125" i="6"/>
  <c r="B133" i="6"/>
  <c r="B182" i="6"/>
  <c r="B190" i="6"/>
  <c r="B207" i="6"/>
  <c r="B240" i="6"/>
  <c r="B18" i="6"/>
  <c r="B27" i="6"/>
  <c r="B35" i="6"/>
  <c r="B85" i="6"/>
  <c r="B93" i="6"/>
  <c r="B101" i="6"/>
  <c r="B150" i="6"/>
  <c r="B158" i="6"/>
  <c r="B174" i="6"/>
  <c r="B215" i="6"/>
  <c r="B17" i="6"/>
  <c r="B82" i="6"/>
  <c r="B146" i="6"/>
  <c r="B210" i="6"/>
  <c r="B250" i="6"/>
  <c r="B222" i="6"/>
  <c r="B237" i="6"/>
  <c r="B249" i="6"/>
  <c r="B257" i="6"/>
  <c r="B187" i="6"/>
  <c r="B57" i="6"/>
  <c r="B197" i="6"/>
  <c r="B124" i="6"/>
  <c r="B59" i="6"/>
  <c r="B243" i="6"/>
  <c r="B126" i="6"/>
  <c r="B69" i="6"/>
  <c r="B229" i="6"/>
  <c r="B128" i="6"/>
  <c r="B47" i="6"/>
  <c r="B24" i="6"/>
  <c r="B32" i="6"/>
  <c r="B77" i="6"/>
  <c r="B90" i="6"/>
  <c r="B98" i="6"/>
  <c r="B144" i="6"/>
  <c r="B155" i="6"/>
  <c r="B163" i="6"/>
  <c r="B211" i="6"/>
  <c r="B227" i="6"/>
  <c r="B260" i="6"/>
  <c r="B54" i="6"/>
  <c r="B62" i="6"/>
  <c r="B79" i="6"/>
  <c r="B119" i="6"/>
  <c r="B127" i="6"/>
  <c r="B145" i="6"/>
  <c r="B184" i="6"/>
  <c r="B192" i="6"/>
  <c r="B212" i="6"/>
  <c r="B246" i="6"/>
  <c r="B21" i="6"/>
  <c r="B29" i="6"/>
  <c r="B46" i="6"/>
  <c r="B87" i="6"/>
  <c r="B95" i="6"/>
  <c r="B113" i="6"/>
  <c r="B152" i="6"/>
  <c r="B160" i="6"/>
  <c r="B179" i="6"/>
  <c r="B217" i="6"/>
  <c r="B48" i="6"/>
  <c r="B112" i="6"/>
  <c r="B176" i="6"/>
  <c r="B223" i="6"/>
  <c r="B258" i="6"/>
  <c r="B224" i="6"/>
  <c r="B241" i="6"/>
  <c r="B251" i="6"/>
  <c r="B259" i="6"/>
  <c r="B143" i="6"/>
  <c r="B114" i="6"/>
  <c r="B19" i="6"/>
  <c r="H6" i="6"/>
  <c r="C311" i="6" l="1"/>
  <c r="D324" i="6"/>
  <c r="D316" i="6"/>
  <c r="C322" i="6"/>
  <c r="C314" i="6"/>
  <c r="D313" i="6"/>
  <c r="D315" i="6"/>
  <c r="C317" i="6"/>
  <c r="D322" i="6"/>
  <c r="D314" i="6"/>
  <c r="C320" i="6"/>
  <c r="C312" i="6"/>
  <c r="D311" i="6"/>
  <c r="C323" i="6"/>
  <c r="C315" i="6"/>
  <c r="D320" i="6"/>
  <c r="D312" i="6"/>
  <c r="C318" i="6"/>
  <c r="D321" i="6"/>
  <c r="D323" i="6"/>
  <c r="C321" i="6"/>
  <c r="C313" i="6"/>
  <c r="D318" i="6"/>
  <c r="C324" i="6"/>
  <c r="C316" i="6"/>
  <c r="D317" i="6"/>
  <c r="D319" i="6"/>
  <c r="C319" i="6"/>
  <c r="C373" i="6"/>
  <c r="D368" i="6"/>
  <c r="C371" i="6"/>
  <c r="C369" i="6"/>
  <c r="D373" i="6"/>
  <c r="C370" i="6"/>
  <c r="C368" i="6"/>
  <c r="C372" i="6"/>
  <c r="D369" i="6"/>
  <c r="D372" i="6"/>
  <c r="D370" i="6"/>
  <c r="D371" i="6"/>
  <c r="D483" i="6"/>
  <c r="D437" i="6"/>
  <c r="C483" i="6"/>
  <c r="D345" i="6"/>
  <c r="D431" i="6"/>
  <c r="D339" i="6"/>
  <c r="D477" i="6"/>
  <c r="C503" i="6"/>
  <c r="D394" i="6"/>
  <c r="C493" i="6"/>
  <c r="D391" i="6"/>
  <c r="C337" i="6"/>
  <c r="D471" i="6"/>
  <c r="D415" i="6"/>
  <c r="D340" i="6"/>
  <c r="C496" i="6"/>
  <c r="C476" i="6"/>
  <c r="C484" i="6"/>
  <c r="C428" i="6"/>
  <c r="C408" i="6"/>
  <c r="C388" i="6"/>
  <c r="C342" i="6"/>
  <c r="C453" i="6"/>
  <c r="D494" i="6"/>
  <c r="D474" i="6"/>
  <c r="D454" i="6"/>
  <c r="D462" i="6"/>
  <c r="C504" i="6"/>
  <c r="C456" i="6"/>
  <c r="C436" i="6"/>
  <c r="C416" i="6"/>
  <c r="C396" i="6"/>
  <c r="C473" i="6"/>
  <c r="C433" i="6"/>
  <c r="D502" i="6"/>
  <c r="D482" i="6"/>
  <c r="D434" i="6"/>
  <c r="D453" i="6"/>
  <c r="C389" i="6"/>
  <c r="C427" i="6"/>
  <c r="D374" i="6"/>
  <c r="D414" i="6"/>
  <c r="D337" i="6"/>
  <c r="D481" i="6"/>
  <c r="C395" i="6"/>
  <c r="C415" i="6"/>
  <c r="D459" i="6"/>
  <c r="D499" i="6"/>
  <c r="C339" i="6"/>
  <c r="D417" i="6"/>
  <c r="D429" i="6"/>
  <c r="D505" i="6"/>
  <c r="C367" i="6"/>
  <c r="D435" i="6"/>
  <c r="D475" i="6"/>
  <c r="C439" i="6"/>
  <c r="C459" i="6"/>
  <c r="C479" i="6"/>
  <c r="C499" i="6"/>
  <c r="D346" i="6"/>
  <c r="D338" i="6"/>
  <c r="D392" i="6"/>
  <c r="D412" i="6"/>
  <c r="D440" i="6"/>
  <c r="D432" i="6"/>
  <c r="D460" i="6"/>
  <c r="D452" i="6"/>
  <c r="D480" i="6"/>
  <c r="D472" i="6"/>
  <c r="D500" i="6"/>
  <c r="C409" i="6"/>
  <c r="C429" i="6"/>
  <c r="C449" i="6"/>
  <c r="C505" i="6"/>
  <c r="C340" i="6"/>
  <c r="C374" i="6"/>
  <c r="C394" i="6"/>
  <c r="C414" i="6"/>
  <c r="C434" i="6"/>
  <c r="C462" i="6"/>
  <c r="C454" i="6"/>
  <c r="C482" i="6"/>
  <c r="C474" i="6"/>
  <c r="C502" i="6"/>
  <c r="C494" i="6"/>
  <c r="C343" i="6"/>
  <c r="D411" i="6"/>
  <c r="D501" i="6"/>
  <c r="C345" i="6"/>
  <c r="C391" i="6"/>
  <c r="C411" i="6"/>
  <c r="D451" i="6"/>
  <c r="D395" i="6"/>
  <c r="D461" i="6"/>
  <c r="D367" i="6"/>
  <c r="D393" i="6"/>
  <c r="D413" i="6"/>
  <c r="D457" i="6"/>
  <c r="D497" i="6"/>
  <c r="C417" i="6"/>
  <c r="D427" i="6"/>
  <c r="D503" i="6"/>
  <c r="C435" i="6"/>
  <c r="C455" i="6"/>
  <c r="C475" i="6"/>
  <c r="C495" i="6"/>
  <c r="D310" i="6"/>
  <c r="D344" i="6"/>
  <c r="D390" i="6"/>
  <c r="D418" i="6"/>
  <c r="D410" i="6"/>
  <c r="D438" i="6"/>
  <c r="D430" i="6"/>
  <c r="D458" i="6"/>
  <c r="D450" i="6"/>
  <c r="D478" i="6"/>
  <c r="D506" i="6"/>
  <c r="D498" i="6"/>
  <c r="C461" i="6"/>
  <c r="C481" i="6"/>
  <c r="C501" i="6"/>
  <c r="C346" i="6"/>
  <c r="C338" i="6"/>
  <c r="C392" i="6"/>
  <c r="C412" i="6"/>
  <c r="C440" i="6"/>
  <c r="C432" i="6"/>
  <c r="C460" i="6"/>
  <c r="C452" i="6"/>
  <c r="C480" i="6"/>
  <c r="C472" i="6"/>
  <c r="C500" i="6"/>
  <c r="D493" i="6"/>
  <c r="D433" i="6"/>
  <c r="C341" i="6"/>
  <c r="D439" i="6"/>
  <c r="D479" i="6"/>
  <c r="D341" i="6"/>
  <c r="D473" i="6"/>
  <c r="D343" i="6"/>
  <c r="D389" i="6"/>
  <c r="D409" i="6"/>
  <c r="D449" i="6"/>
  <c r="C393" i="6"/>
  <c r="C413" i="6"/>
  <c r="D455" i="6"/>
  <c r="D495" i="6"/>
  <c r="C431" i="6"/>
  <c r="C451" i="6"/>
  <c r="C471" i="6"/>
  <c r="D342" i="6"/>
  <c r="D396" i="6"/>
  <c r="D388" i="6"/>
  <c r="D416" i="6"/>
  <c r="D408" i="6"/>
  <c r="D436" i="6"/>
  <c r="D428" i="6"/>
  <c r="D456" i="6"/>
  <c r="D484" i="6"/>
  <c r="D476" i="6"/>
  <c r="D504" i="6"/>
  <c r="D496" i="6"/>
  <c r="C437" i="6"/>
  <c r="C457" i="6"/>
  <c r="C477" i="6"/>
  <c r="C497" i="6"/>
  <c r="C310" i="6"/>
  <c r="C344" i="6"/>
  <c r="C390" i="6"/>
  <c r="C418" i="6"/>
  <c r="C410" i="6"/>
  <c r="C438" i="6"/>
  <c r="C430" i="6"/>
  <c r="C458" i="6"/>
  <c r="C450" i="6"/>
  <c r="C478" i="6"/>
  <c r="C506" i="6"/>
  <c r="C498" i="6"/>
  <c r="D426" i="6"/>
  <c r="D441" i="6" s="1"/>
  <c r="D448" i="6"/>
  <c r="D463" i="6" s="1"/>
  <c r="C470" i="6"/>
  <c r="D347" i="6"/>
  <c r="D397" i="6"/>
  <c r="C492" i="6"/>
  <c r="D375" i="6"/>
  <c r="D492" i="6"/>
  <c r="D507" i="6" s="1"/>
  <c r="D325" i="6"/>
  <c r="D470" i="6"/>
  <c r="D485" i="6" s="1"/>
  <c r="D419" i="6"/>
  <c r="C426" i="6"/>
  <c r="C448" i="6"/>
  <c r="D297" i="6"/>
  <c r="I3" i="6" l="1"/>
  <c r="J3" i="6" s="1"/>
</calcChain>
</file>

<file path=xl/sharedStrings.xml><?xml version="1.0" encoding="utf-8"?>
<sst xmlns="http://schemas.openxmlformats.org/spreadsheetml/2006/main" count="1119" uniqueCount="532">
  <si>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</si>
  <si>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</si>
  <si>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</si>
  <si>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</si>
  <si>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</si>
  <si>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</si>
  <si>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</si>
  <si>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</si>
  <si>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</si>
  <si>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</si>
  <si>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</si>
  <si>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</si>
  <si>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</si>
  <si>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</si>
  <si>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</si>
  <si>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</si>
  <si>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</si>
  <si>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</si>
  <si>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</si>
  <si>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</si>
  <si>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</si>
  <si>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</si>
  <si>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</si>
  <si>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</si>
  <si>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</si>
  <si>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</si>
  <si>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</si>
  <si>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</si>
  <si>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</si>
  <si>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</si>
  <si>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</si>
  <si>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</si>
  <si>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</si>
  <si>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</si>
  <si>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</si>
  <si>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</si>
  <si>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</si>
  <si>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</si>
  <si>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</si>
  <si>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</si>
  <si>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</si>
  <si>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</si>
  <si>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</si>
  <si>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</si>
  <si>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</si>
  <si>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</si>
  <si>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</si>
  <si>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</si>
  <si>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</si>
  <si>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</si>
  <si>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</si>
  <si>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</si>
  <si>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</si>
  <si>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</si>
  <si>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</si>
  <si>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</si>
  <si>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</si>
  <si>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</si>
  <si>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</si>
  <si>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</si>
  <si>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</si>
  <si>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</si>
  <si>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</si>
  <si>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</si>
  <si>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</si>
  <si>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</si>
  <si>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</si>
  <si>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</si>
  <si>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</si>
  <si>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</si>
  <si>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</si>
  <si>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</si>
  <si>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</si>
  <si>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</si>
  <si>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</si>
  <si>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</si>
  <si>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</si>
  <si>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</si>
  <si>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</si>
  <si>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</si>
  <si>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</si>
  <si>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</si>
  <si>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</si>
  <si>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</si>
  <si>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</si>
  <si>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</si>
  <si>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</si>
  <si>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</si>
  <si>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</si>
  <si>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</si>
  <si>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</si>
  <si>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</si>
  <si>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</si>
  <si>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</si>
  <si>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</si>
  <si>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</si>
  <si>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</si>
  <si>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</si>
  <si>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</si>
  <si>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</si>
  <si>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</si>
  <si>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</si>
  <si>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</si>
  <si>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</si>
  <si>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</si>
  <si>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</si>
  <si>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</si>
  <si>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</si>
  <si>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</si>
  <si>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</si>
  <si>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</si>
  <si>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</si>
  <si>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</si>
  <si>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</si>
  <si>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</si>
  <si>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</si>
  <si>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</si>
  <si>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</si>
  <si>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</si>
  <si>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</si>
  <si>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</si>
  <si>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</si>
  <si>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</si>
  <si>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</si>
  <si>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</si>
  <si>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</si>
  <si>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</si>
  <si>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</si>
  <si>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</si>
  <si>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</si>
  <si>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</si>
  <si>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</si>
  <si>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</si>
  <si>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</si>
  <si>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</si>
  <si>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</si>
  <si>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</si>
  <si>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</si>
  <si>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</si>
  <si>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</si>
  <si>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</si>
  <si>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</si>
  <si>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</si>
  <si>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</si>
  <si>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</si>
  <si>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</si>
  <si>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</si>
  <si>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</si>
  <si>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</si>
  <si>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</si>
  <si>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</si>
  <si>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</si>
  <si>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</si>
  <si>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</si>
  <si>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</si>
  <si>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</si>
  <si>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</si>
  <si>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</si>
  <si>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</si>
  <si>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</si>
  <si>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</si>
  <si>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</si>
  <si>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CPL Pengetahuan (P)</t>
  </si>
  <si>
    <t>f.</t>
  </si>
  <si>
    <t>P1</t>
  </si>
  <si>
    <t>P2</t>
  </si>
  <si>
    <t>P3</t>
  </si>
  <si>
    <t>Tujuan Prodi</t>
  </si>
  <si>
    <t>CPL Keterampilan Umum (KU)</t>
  </si>
  <si>
    <t>KU1</t>
  </si>
  <si>
    <t>KU2</t>
  </si>
  <si>
    <t>KU3</t>
  </si>
  <si>
    <t>CPL Keterampilan Khusus (KK)</t>
  </si>
  <si>
    <t>KK1</t>
  </si>
  <si>
    <t>KK2</t>
  </si>
  <si>
    <t>KK3</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</si>
  <si>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</si>
  <si>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</si>
  <si>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</si>
  <si>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</si>
  <si>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</si>
  <si>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</si>
  <si>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</si>
  <si>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</si>
  <si>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</si>
  <si>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</si>
  <si>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</si>
  <si>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</si>
  <si>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</si>
  <si>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</si>
  <si>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</si>
  <si>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</si>
  <si>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</si>
  <si>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</si>
  <si>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</si>
  <si>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</si>
  <si>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</si>
  <si>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</si>
  <si>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</si>
  <si>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</si>
  <si>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</si>
  <si>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</si>
  <si>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</si>
  <si>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</si>
  <si>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</si>
  <si>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</si>
  <si>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</si>
  <si>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</si>
  <si>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</si>
  <si>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</si>
  <si>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</si>
  <si>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</si>
  <si>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</si>
  <si>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</si>
  <si>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</si>
  <si>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</si>
  <si>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</si>
  <si>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</si>
  <si>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</si>
  <si>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</si>
  <si>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</si>
  <si>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</si>
  <si>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</si>
  <si>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</si>
  <si>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</si>
  <si>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</si>
  <si>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</si>
  <si>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</si>
  <si>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</si>
  <si>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</si>
  <si>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</si>
  <si>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</si>
  <si>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</si>
  <si>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</si>
  <si>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</si>
  <si>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</si>
  <si>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</si>
  <si>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</si>
  <si>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</si>
  <si>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</si>
  <si>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</si>
  <si>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</si>
  <si>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</si>
  <si>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</si>
  <si>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</si>
  <si>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</si>
  <si>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</si>
  <si>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</si>
  <si>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</si>
  <si>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catatan versi dokumen</t>
  </si>
  <si>
    <t>Agama</t>
  </si>
  <si>
    <t>Pancasila</t>
  </si>
  <si>
    <t>Lintas Prodi</t>
  </si>
  <si>
    <t>Total SKS</t>
  </si>
  <si>
    <t>Nama Matakuliah yang dibakukan</t>
  </si>
  <si>
    <t>Pendidikan Kewarganegaraan</t>
  </si>
  <si>
    <t>Bahasa Indonesia</t>
  </si>
  <si>
    <t>Skripsi</t>
  </si>
  <si>
    <t>Tugas Akhir</t>
  </si>
  <si>
    <t>untuk S1</t>
  </si>
  <si>
    <t>untuk Vokasi</t>
  </si>
  <si>
    <t>Keterangan</t>
  </si>
  <si>
    <t>Semua</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</si>
  <si>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</si>
  <si>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</si>
  <si>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</si>
  <si>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</si>
  <si>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</si>
  <si>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</si>
  <si>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</si>
  <si>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</si>
  <si>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</si>
  <si>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</si>
  <si>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</si>
  <si>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</si>
  <si>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</si>
  <si>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</si>
  <si>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</si>
  <si>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</si>
  <si>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</si>
  <si>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</si>
  <si>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</si>
  <si>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</si>
  <si>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</si>
  <si>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</si>
  <si>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</si>
  <si>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</si>
  <si>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</si>
  <si>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</si>
  <si>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Isi data berurutan dari Identitas Prodi sampai Struktur Kurikulum</t>
  </si>
  <si>
    <t>Setiap satu kelompok pilihan, berarti mahasiswa diwajibkan memilih x dari daftar mk tersebut</t>
  </si>
  <si>
    <t>S4</t>
  </si>
  <si>
    <t>S5</t>
  </si>
  <si>
    <t>S6</t>
  </si>
  <si>
    <t>S7</t>
  </si>
  <si>
    <t>S8</t>
  </si>
  <si>
    <t>S9</t>
  </si>
  <si>
    <t>S10</t>
  </si>
  <si>
    <t>P4</t>
  </si>
  <si>
    <t>P5</t>
  </si>
  <si>
    <t>KU4</t>
  </si>
  <si>
    <t>KU5</t>
  </si>
  <si>
    <t>KU6</t>
  </si>
  <si>
    <t>KU7</t>
  </si>
  <si>
    <t>KU8</t>
  </si>
  <si>
    <t>KK4</t>
  </si>
  <si>
    <t>KK5</t>
  </si>
  <si>
    <t>KK6</t>
  </si>
  <si>
    <t>KK7</t>
  </si>
  <si>
    <t>KK8</t>
  </si>
  <si>
    <t>KK9</t>
  </si>
  <si>
    <t>FORMAT LAPORAN HASIL REVISI KURIKULUM  2020</t>
  </si>
  <si>
    <t>Semester 5 diberikan MK lintas Prodi minimal 9 sks.</t>
  </si>
  <si>
    <t>Prodi Nonkependidikan: MK KKN dengan bobot 4 sks diberikan pada semester antara 4 dan 5.</t>
  </si>
  <si>
    <t>Prodi Kependidikan: Semester 6 diberikan MK PLP1, PLP2, dan KKN dengan bobot 14 sks.</t>
  </si>
  <si>
    <t>THK</t>
  </si>
  <si>
    <t>252/DIKTI/KEP/96</t>
  </si>
  <si>
    <t>Unggul (A)</t>
  </si>
  <si>
    <t xml:space="preserve">Terwujudnya prodi unggul berlandaskan falsafah Tri Hita Karana dalam pengembangan SDM pada bidang bahasa dan sastra Indonesia dan pengajarannya di Asia pada tahun 2045. </t>
  </si>
  <si>
    <t xml:space="preserve">Menyelenggarakan pendidikan dan pengajaran yang melahirkan lulusan yang kolaboratif, kompetitif, dan berkarakter dalam bidang bahasa dan sastra Indonesia dan pengajarannya. </t>
  </si>
  <si>
    <t>Menyelenggarakan penelitian yang kompetitif, kolaboratif, dan inovatif untuk pengembangan dan penerapan IPTEKS dalam bidang bahasa dan sastra Indonesia dan pengajarannya.</t>
  </si>
  <si>
    <t xml:space="preserve">Menyelenggarakan pengabdian kepada masyarakat yang akomodatif, kompetitif, kolaboratif, dan inovatif dalam bidang bahasa dan sastra Indonesia dan pengajarannya. </t>
  </si>
  <si>
    <t>TUJUAN MISI 1
Mengembangkan perencanaan, pelaksanaan, dan evaluasi pembelajaran yang inovatif untuk menghasilkan lulusan yang mampu bekerjasama dan berdaya saing tinggi dalam bidang bahasa dan sastra Indonesia dan pengajarannya.
Mengembangkan kompetensi pedagogik, profesional, sosial, dan kepribadian peserta didik dalam bidang bahasa dan sastra Indonesia dan pengajarannya.</t>
  </si>
  <si>
    <t xml:space="preserve">TUJUAN MISI 2
Mengkaji, menerapkan, dan mengembangkan IPTEKS dalam bidang bidang bahasa dan sastra Indonesia dan pengajarannya.
Mengembangkan model-model pembelajaran inovatif dalam bidang bahasa dan sastra Indonesia dan pengajarannya untuk peningkatan mutu proses belajar-mengajar.
Menggagas dan melaksanakan penelitian bersama dengan berbagai pihak terkait di dalam dan luar negeri.
Menghasilkan, mempresentasikan, dan memublikasikan berbagai temuan dan inovasi dalam bidang bidang bahasa dan sastra Indonesia dan pengajarannya pada taraf nasional dan internasional.
</t>
  </si>
  <si>
    <t>TUJUAN MISI 3
Memberikan pelayanan dan solusi terbaik terhadap permasalahan yang dihadapi oleh masyarakat dalam bidang bahasa dan sastra Indonesia dan pengajarannya.
Membangun dan mengembangkan kemitraan yang kolegial dan saling menguntungkan dalam mengatasi permasalahan dalam bidang bahasa dan sastra Indonesia dan pengajarannya.
Menggunakan hasil temuan dan inovasi pada bidang bahasa dan sastra Indonesia dan pengajarannya untuk menyelesaikan permasalahan di masyarakat.</t>
  </si>
  <si>
    <t>Pendidik Bahasa dan Sastra Indonesia</t>
  </si>
  <si>
    <t>Pendidik, fasilitator, dan instruktur yang mendidik dengan penguasaan bahasa dan satra Indonesia dan pedagogik yang baik, memiliki kemampuan menggunakan teknologi informasi yang sesuai dengan tuntutan zaman.</t>
  </si>
  <si>
    <t>Peneliti Bahasa dan Sastra Indonesia</t>
  </si>
  <si>
    <t>Peneliti pemula dalam masalah-masalah pendidikan bahasa dan sastra Indonesia dan melakukan publikasi dalam berbagai forum ilmiah.</t>
  </si>
  <si>
    <t xml:space="preserve">Pengajar BIPA  </t>
  </si>
  <si>
    <t>Pengajar dan pengelola program BIPA.</t>
  </si>
  <si>
    <t xml:space="preserve">Jurnalis  </t>
  </si>
  <si>
    <r>
      <t xml:space="preserve">Penulis, wartawan, penyiar, dan pengelola media massa baik cetak, elektronik, maupun </t>
    </r>
    <r>
      <rPr>
        <i/>
        <sz val="12"/>
        <color rgb="FF000000"/>
        <rFont val="Times New Roman"/>
        <family val="1"/>
      </rPr>
      <t>online</t>
    </r>
    <r>
      <rPr>
        <sz val="12"/>
        <color rgb="FF000000"/>
        <rFont val="Times New Roman"/>
        <family val="1"/>
      </rPr>
      <t xml:space="preserve">.  </t>
    </r>
  </si>
  <si>
    <t>Bertakwa kepada Tuhan Yang maha Esa dan mampu menunjukkan sikap religius.</t>
  </si>
  <si>
    <t>Menjunjung tinggi nilai kemanusiaan dalam menjalankan tugas berdasarkan agama, moral, dan etika.</t>
  </si>
  <si>
    <t>Berkontribusi dalam peningkatan mutu bermasyarakat, berbangsa, bernegara dan kemajuan peradaban berdasarkan Pancasila.</t>
  </si>
  <si>
    <t>Berperan sebagai warga negara yang bangga dan cinta tanah air, memiliki nasionalisme serta bertanggung jawab pada negara dan bangsa.</t>
  </si>
  <si>
    <t>Menghargai keanekaragaman budaya, pandangan, agama, dan kebersamaan serta pendapat atau temuan original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</si>
  <si>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</si>
  <si>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</si>
  <si>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</si>
  <si>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 jawab atas pekerjaan di bidang keahliannya secara mandiri.</t>
  </si>
  <si>
    <t xml:space="preserve">Menginternalisasi semangat kemandirian, kejuangan, dan kewirausahaan.  </t>
  </si>
  <si>
    <t>S11</t>
  </si>
  <si>
    <t xml:space="preserve">Menunjukkan perilaku berdasarkan nilai moral luhur, bersikap empatik dan menghargai adanya perbedaan baik suku, agama, ras, tingkat usia, jenis kelamin, dan status sosial-ekonomi-budaya. </t>
  </si>
  <si>
    <t>S12</t>
  </si>
  <si>
    <t xml:space="preserve">Mempunyai ketulusan, komitmen, dan kesungguhan hati untuk mengembangkan sikap, nilai, dan kemampuan peserta didik. </t>
  </si>
  <si>
    <t>S13</t>
  </si>
  <si>
    <t xml:space="preserve">Memiliki kepribadian dan interaksi sosial yang berempatik dan humanis. </t>
  </si>
  <si>
    <t>Menguasai konsep-konsep dasar kebahasaan dan kesastraan, keterampilan berbahasa dan bersastra, pembelajaran bahasa dan sastra, penelitian bahasa dan sastra, serta penelitian pendidikan bahasa dan sastra.</t>
  </si>
  <si>
    <t xml:space="preserve">Menguasai prinsip-prinsip pedagogi dan psikologi pendidikan. </t>
  </si>
  <si>
    <t>Menguasai konsep teori pengembangan pembelajaran bahasa dan sastra.</t>
  </si>
  <si>
    <t xml:space="preserve">Menguasai prinsip dan manajemen kewirausahaan bidang bahasa dan sastra Indonesia, serta pembelajarannya. </t>
  </si>
  <si>
    <t>Menguasai konsep-konsep dasar penelitian pendidikan dan nonkependidikan.</t>
  </si>
  <si>
    <t>P6</t>
  </si>
  <si>
    <t>Menguasai pengetahuan kebahasaan, kesastraan, dan pendidikan bahasa dan sastra Indonesia.</t>
  </si>
  <si>
    <t>P7</t>
  </si>
  <si>
    <t xml:space="preserve">Menguasai prinsip-prinsip penulisan karya ilmiah. </t>
  </si>
  <si>
    <t>P8</t>
  </si>
  <si>
    <t xml:space="preserve">Menguasai prinsip-prinsip pengajaran BIPA yang meliputi perencanaan, pelaksanaan dan evaluasi untuk berbagai jenjang dan tujuan pembelajaran. </t>
  </si>
  <si>
    <t>P9</t>
  </si>
  <si>
    <t>Menguasai bahasa Inggris untuk pembelajaran.</t>
  </si>
  <si>
    <t>P10</t>
  </si>
  <si>
    <t xml:space="preserve">Menguasai konsep dasar kebudayaan dan pemahaman lintas budaya dalam konsteks pengajaran BIPA. </t>
  </si>
  <si>
    <t>P11</t>
  </si>
  <si>
    <t xml:space="preserve">Mengetahui prinsip-prinsip dan jenis-jenis karya jurnalistik serta karakteristik bahasa jurnalistik. </t>
  </si>
  <si>
    <t>P12</t>
  </si>
  <si>
    <t>Memahami prinsip-prinsip, manajemen, serta kode etik untuk menghasilkan karya jurnalistik.</t>
  </si>
  <si>
    <t>P13</t>
  </si>
  <si>
    <t>Memahami konsep teori penyuntingan dan produksi karya jurnalistik.</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</si>
  <si>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</si>
  <si>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</si>
  <si>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 xml:space="preserve">Mampu mengkaji implementasi pengembangan atau implementasi ilmu pengetahuan teknologi yang memperhatikan dan menerapkan nilai humaniora sesuai dengan keahliannya berdasarkan kaidah, tatacara, dan etika ilmiah dalam rangka menghasilkan solusi, gagasan, desain atau kritik seni, serta menyusun deskripsi saintifik hasil kajiannya dalam bentuk skripsi atau laporan tugas akhir, dan mengunggahnya dalam laman perguruan tinggi. </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</si>
  <si>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</si>
  <si>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</si>
  <si>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 jawab atas pencapaian hasil kerja kelompok dan melakukan supervisi dan evaluasi terhadap penyelesaian pekerjaan yang ditugaskan kepada pekerja yang berbeda di bawah tanggung jawabnya. </t>
  </si>
  <si>
    <t xml:space="preserve">Mampu melakukan proses evaluasi diri terhadap kelompok kerja yang berbeda di bawah tanggung jawabnya, dan mampu mengelola pembelajaran secara mandiri. </t>
  </si>
  <si>
    <t xml:space="preserve">Mampu  mendokumentasikan, menyimpan, mengamankan, dan menemukan kembali data untuk menjamin kesahihan dan mencegah plagiasi. </t>
  </si>
  <si>
    <r>
      <rPr>
        <sz val="7"/>
        <color rgb="FF000000"/>
        <rFont val="Times New Roman"/>
        <family val="1"/>
      </rPr>
      <t xml:space="preserve"> </t>
    </r>
    <r>
      <rPr>
        <sz val="12"/>
        <color rgb="FF000000"/>
        <rFont val="Times New Roman"/>
        <family val="1"/>
      </rPr>
      <t>Mampu  merancang pembelajaran bahasa dan sastra Indonesia dengan memanfaatkan IPTEKS.</t>
    </r>
  </si>
  <si>
    <t>Mampu  melaksanakan pembelajaran bahasa dan sastra Indonesia yang inovatif berdasarkan pendekatan saintifik secara mandiri.</t>
  </si>
  <si>
    <t>Mampu mengkaji masalah-masalah pembelajaran bahasa dan sastra Indonesia serta memberikan solusi atas berbagai masalah pembelajaran bahasa dan sastra Indonesia.</t>
  </si>
  <si>
    <t>Mampu  menulis hasil kajian terhadap masalah pembelajaran atau penerapan metode pembelajaran tertentu dalam bentuk artikel ilmiah dan esai populer untuk dipublikasikan pada laman perguruan tinggi, jurnal ilmiah, dan media massa.</t>
  </si>
  <si>
    <t>Mampu menjalin kerjasama yang baik sebagai guru dan menjadi bagian MGMP (Musyawarah Guru Mata Pelajaran) yang produktif dan berkontribusi positif terhadap peningkatan kualitas pembelajaran.</t>
  </si>
  <si>
    <t>Mampu mengevaluasi hasil pembelajaran dengan baik dan objektif sehingga dapat mengukur hasil belajar dengan baik yang pada akhirnya dapat digunakan untuk meningkatkan kualitas pembelajaran.</t>
  </si>
  <si>
    <t>Mampu berkomunikasi secara efektif baik tulisan maupun lisan dalam pembelajaran dan di luar pembelajaran.</t>
  </si>
  <si>
    <r>
      <t xml:space="preserve">Mampu mengoperasikan perangkat lunak (seperti, </t>
    </r>
    <r>
      <rPr>
        <i/>
        <sz val="12"/>
        <color rgb="FF000000"/>
        <rFont val="Times New Roman"/>
        <family val="1"/>
      </rPr>
      <t>microsoft  word</t>
    </r>
    <r>
      <rPr>
        <sz val="12"/>
        <color rgb="FF000000"/>
        <rFont val="Times New Roman"/>
        <family val="1"/>
      </rPr>
      <t xml:space="preserve"> dan </t>
    </r>
    <r>
      <rPr>
        <i/>
        <sz val="12"/>
        <color rgb="FF000000"/>
        <rFont val="Times New Roman"/>
        <family val="1"/>
      </rPr>
      <t xml:space="preserve">excel) </t>
    </r>
    <r>
      <rPr>
        <sz val="12"/>
        <color rgb="FF000000"/>
        <rFont val="Times New Roman"/>
        <family val="1"/>
      </rPr>
      <t>dengan baik, mampu menyimpan dan menemukan kembali data untuk menjamin keamanan data perangkat pembelajaran dan mencegah  adanya plagiasi.</t>
    </r>
  </si>
  <si>
    <t>Mampu merancang, melaksanakan, dan menyajikan hasil penelitian bidang bahasa, sastra Indonesia, dan pengajarannya dengan memanfaatkan IPTEKS yang terkait dalam seminar atau jurnal ilmiah.</t>
  </si>
  <si>
    <r>
      <t xml:space="preserve">Mampu menggunakan berbagai perangkat lunak yang dibutuhkan dalam merencanakan, melaksanakan, dan melaporkan penelitian (seperti </t>
    </r>
    <r>
      <rPr>
        <i/>
        <sz val="12"/>
        <color rgb="FF000000"/>
        <rFont val="Times New Roman"/>
        <family val="1"/>
      </rPr>
      <t>microsoft word</t>
    </r>
    <r>
      <rPr>
        <sz val="12"/>
        <color rgb="FF000000"/>
        <rFont val="Times New Roman"/>
        <family val="1"/>
      </rPr>
      <t xml:space="preserve">, </t>
    </r>
    <r>
      <rPr>
        <i/>
        <sz val="12"/>
        <color rgb="FF000000"/>
        <rFont val="Times New Roman"/>
        <family val="1"/>
      </rPr>
      <t>excel</t>
    </r>
    <r>
      <rPr>
        <sz val="12"/>
        <color rgb="FF000000"/>
        <rFont val="Times New Roman"/>
        <family val="1"/>
      </rPr>
      <t xml:space="preserve">, dan </t>
    </r>
    <r>
      <rPr>
        <i/>
        <sz val="12"/>
        <color rgb="FF000000"/>
        <rFont val="Times New Roman"/>
        <family val="1"/>
      </rPr>
      <t>SPSS</t>
    </r>
    <r>
      <rPr>
        <sz val="12"/>
        <color rgb="FF000000"/>
        <rFont val="Times New Roman"/>
        <family val="1"/>
      </rPr>
      <t xml:space="preserve"> ) untuk mengoptimalkan pr oses dan hasil penelitian.</t>
    </r>
  </si>
  <si>
    <t>KK10</t>
  </si>
  <si>
    <t>Mampu merancang, melaksanakan, dan mengevaluasi pembelajaran BIPA dengan memanfaatkan IPTEKS untuk berbagai tujuan belajar.</t>
  </si>
  <si>
    <t>KK11</t>
  </si>
  <si>
    <t>Mampu berkomunikasi dengan menggunakan bahasa Inggris untuk menunjang pelaksanaan pembelajaran BIPA.</t>
  </si>
  <si>
    <t>KK12</t>
  </si>
  <si>
    <t xml:space="preserve">Mampu mengidentifikasi, memformulasi, dan menemukan solusi atas perbedaan kebudayaan yang menjadi masalah dalam pembelajaran BIPA dan mampu mengajarkan kebudayaan yang relevan dalam pengajaran BIPA.  </t>
  </si>
  <si>
    <t>KK13</t>
  </si>
  <si>
    <t>Mampu mengaplikasikan berbagai keterampilan di bidang jurnalistik seperti meliput, menulis, menyunting, dan melaporkan peristiwa baik secara langsung maupun tidak langsung.</t>
  </si>
  <si>
    <t>KK14</t>
  </si>
  <si>
    <r>
      <rPr>
        <sz val="7"/>
        <color rgb="FF000000"/>
        <rFont val="Times New Roman"/>
        <family val="1"/>
      </rPr>
      <t xml:space="preserve"> </t>
    </r>
    <r>
      <rPr>
        <sz val="12"/>
        <color rgb="FF000000"/>
        <rFont val="Times New Roman"/>
        <family val="1"/>
      </rPr>
      <t>Memiliki kemampuan memproduksi karya jurnalistik seperti majalah dinding, majalah, tabloid, koran dengan menaati kode etik jurnalistik dan peraturan yang berlaku.</t>
    </r>
  </si>
  <si>
    <t xml:space="preserve">Pancasila </t>
  </si>
  <si>
    <t>Agama Konghucu*</t>
  </si>
  <si>
    <t>Agama Hindu*</t>
  </si>
  <si>
    <t>Agama Islam*</t>
  </si>
  <si>
    <t>Agama Kristen Katolik*</t>
  </si>
  <si>
    <t>Agama Budha*</t>
  </si>
  <si>
    <t>Agama Kristen Protestan*</t>
  </si>
  <si>
    <t>Perkembangan Peserta Didik</t>
  </si>
  <si>
    <t>Wawasan Kependidikan</t>
  </si>
  <si>
    <t xml:space="preserve">Menyimak </t>
  </si>
  <si>
    <t xml:space="preserve">Membaca Pemahaman </t>
  </si>
  <si>
    <t xml:space="preserve">Linguistik Umum </t>
  </si>
  <si>
    <t xml:space="preserve">Teori Sastra </t>
  </si>
  <si>
    <t>V</t>
  </si>
  <si>
    <t>Berbicara Monolog</t>
  </si>
  <si>
    <t>1S1-13, 1KU1,2,4-8, 2S1-13, 2KU1,2, 4-8, 3S1-13, 3S1,2,4-8, 3KU1,2,4-8, 41-13, 4KU1,2,4-8</t>
  </si>
  <si>
    <t>1S1-13, 1KU1,2,4-8,2S1-13, 2KU1,2,4-8, 3S1-13,2KU1,2,4-8, 4S1-13,4KU1,2,4-8</t>
  </si>
  <si>
    <t>1S3-6,8,9,11,13,1KU1,2,4-8,2S1-13,2KU1,2,4-8,3S1-13,3KU1,2,4-8,4S1-13,4KU1,2,4-8</t>
  </si>
  <si>
    <t>1S8,9,12,13,1P1,2,3,1KU1-8,1KK1,2,3, 2S8,9,2P2,2KU1-8, 3S8,9,3P1,3KU1-8,3KK1, 4KU1-8</t>
  </si>
  <si>
    <t>1S8,9,12,13, 1P1,2,3,1KU1-8, 1KK1-3, 5, 2S8,9,2P2, 2KU1-8,3S8,9, 3P1, 3KU1-8,3KK1, 4KU1-8</t>
  </si>
  <si>
    <t>1S8,9,12,13, 1P1, 1KU1-6,8, 1KK5, 2S8,9, 2P2, 2KU1-6,8, 3KU1-6,8, 4KU1-6,8, 4KK1</t>
  </si>
  <si>
    <t>1S8,9,12,13, 1P1, 1KU1-6,8, 1KK3, 7, 2S 8,9,2P2, 2KU1-6,8, 2KK1, 3KU1-6,8, 4KU1-6,8, 4KK1</t>
  </si>
  <si>
    <t>1S8,9,12,13, 1P1, 1KU1-6,8, 1KK3,7,8,9, 2S8,9, 2P2, 2KU1-6,8, 3KU1-6,8, 4KU1-6, 8, 4KK1</t>
  </si>
  <si>
    <t xml:space="preserve">1S8,9,12,13, 1P1, 1KU1-6,8, 2S8,9, 2P2, 2KU1-6,8, 3KU1-6,8, 4KU1-6,8 </t>
  </si>
  <si>
    <t>Belajar Pembelajaran</t>
  </si>
  <si>
    <t>Telaah Kurikulum</t>
  </si>
  <si>
    <t>Berbicara Multiarah</t>
  </si>
  <si>
    <t>Membaca Kreatif#</t>
  </si>
  <si>
    <t xml:space="preserve">Menulis Paragraf# </t>
  </si>
  <si>
    <t>Morfologi Bahasa Indonesia</t>
  </si>
  <si>
    <t xml:space="preserve">Puisi </t>
  </si>
  <si>
    <t>Fonologi Bahasa Indonesia</t>
  </si>
  <si>
    <t xml:space="preserve">Sejarah Sastra </t>
  </si>
  <si>
    <t xml:space="preserve">1S1-13, 1KU1-8, 1KK1-2, 7-8, </t>
  </si>
  <si>
    <t>1S3-6,8,9,11,13,1P1,1KU4-8, 2S3-6,8,9,11-13, 2KU1,2,4-8,3S1-13,3KU1,2,4-8,4S3-6,8,9,11-13, 4KU1,2,4-8</t>
  </si>
  <si>
    <t>1S2-13,1KU1,2,4-8, 2S2-13,2KU1,2,4-8, 3S2-13,3KU1,2,4-8, 4S2-13, 4KU12,4-8</t>
  </si>
  <si>
    <t>1S8,9,12,13, 1P1-3, 1KU1-8,1KK3, 2S8,9,2P2, 2KU1-8,3S8,9,3P1, 3KU1-8, 3KK1, 4KU1-8</t>
  </si>
  <si>
    <t>1S8,9,12,13, 1P1-3, 1KU1-6,8, 1KK5, 2S8,9,2P2,2KU1-6,8,3S8,9,3P1,3KU1-6,8, 4KU1-6,8</t>
  </si>
  <si>
    <t>1S8,9,12,13, 1P1, 1KU1-6,8, 1KK 3,7, 2S8,9, 2P2, 2KU1-6,8, 2KK1, 3KU1-6,8,4KU1-6,8</t>
  </si>
  <si>
    <t>1S8,9,12,13, 1P1, 1KU1-6,8,1KK3,7, 2S8,9, 2P2, 2KU1-6, 8, 3KU1-6,8, 4KU1-6,8, 4KK1</t>
  </si>
  <si>
    <t>1S8,9,12,13, 1P1, 1KU1-6,8, 1KK3,4,7, 2S8,9, 2P2,3, 2KU1-6,8, 2KK1, 3KU1-6,8, 4P1,3, 4KU1-6,8</t>
  </si>
  <si>
    <t xml:space="preserve">1S8,9,12,13, 1P1, 1KU1-6, 8,1KK3,2S8,92P2, 2KU1-6,8, 3KU1-6,8, 41-6,8, 4KK1 </t>
  </si>
  <si>
    <t>1S8,9,12,13, 1P1, 1KU1-6,8, 1KK3, 2S8,9, 2P2, 2KU1-6,8, 3KU1-6,8, 4KU1-6,8</t>
  </si>
  <si>
    <t>1S8,9,12,13,P1,1KU1-6,8, 1KK3,7, 2S8,9,2P2, 2KU1-6,8, 3KU1-6,8,  4KU1-6,8</t>
  </si>
  <si>
    <t>Asesmen dan Evaluasi Pembelajaran</t>
  </si>
  <si>
    <t>Strategi Pembelajaran</t>
  </si>
  <si>
    <t xml:space="preserve">Teori Belajar Bahasa </t>
  </si>
  <si>
    <t xml:space="preserve">Menulis Komposisi# </t>
  </si>
  <si>
    <t>Sintaksis Bahasa Indonesia</t>
  </si>
  <si>
    <t xml:space="preserve">Psikolinguistik </t>
  </si>
  <si>
    <t xml:space="preserve">Semantik </t>
  </si>
  <si>
    <t>Media Pembelajaran</t>
  </si>
  <si>
    <t xml:space="preserve">Sastra Lama </t>
  </si>
  <si>
    <t>Penulisan Karya Ilmiah</t>
  </si>
  <si>
    <t>Sastra Mutakhir</t>
  </si>
  <si>
    <t>Pembinaan Majalah Sekolah#</t>
  </si>
  <si>
    <t>1S8,9,1P1,3, 1KU1-8,1KK1-3,5,6, 2S8,9,2P2,2KU1-8, 3S8,9,3P1,3KU1-8,3KK1, 4KU1-8</t>
  </si>
  <si>
    <t>1S8,9,12,13,1P1-3,1KU1-8,1KK3,5, 2S8,9,2P2,2KU1-8, 3S8,9, 3P1,3KU1-8, 3KK1, 4KU1-8</t>
  </si>
  <si>
    <t>1S8,9,12,13,1P1-3,1KU1-8, 1KK1-3,5, 2S8,9,2P2, 2KU1-8, 3S,8,9, 3P1, 3KU1-8, 3KK1, 4KU1-8</t>
  </si>
  <si>
    <t xml:space="preserve">1S8,9,12,13, 1P1, 1KU1-6,8, 1KK4,5,7, 2S8,9,2P2,3, 2KU1-6,8, 3KU1-6,8, 4P1,3, 4KU1,6,8, 4KK1 </t>
  </si>
  <si>
    <t>1S8,9,12,13, 1P1, 1KU1-6,8, 1KK3, 2S8,9, 2P2, 2KU1-6,8, 3KU1-6,8, 4KU1-6,8, 4KK1</t>
  </si>
  <si>
    <t>1S8,9,11,12, 1P1, 1KU1-6,8, 2S8,9, 2P2, 2KU1-6,8, 3KU1-6,8, 3KK3, 4KU1-6,8</t>
  </si>
  <si>
    <t xml:space="preserve">1S8,9,12,13, 1P1, 1KU1-6,8, 1KK3, 2S8,9, 2P2, 2KU1-6,8, 3KU1-6,8, 3KK3, 4KU1-6,8, 4KK1 </t>
  </si>
  <si>
    <t>1S8,9,12,13, 1P1-3,1KU1-8,1KK1-3,5, 2S8,9, 2P2, 2KU1-8, 3S8,9, 3P1, 3KU1-8, 3KK1</t>
  </si>
  <si>
    <t>1S8,9,12,13, 1P1, 1KU1-6,8, 1KK3,4,7, 2S8,9, 2P1-3, 2KU1-6,8, 2KK1,2, 3KU1-6,8, 4KU1-6,8</t>
  </si>
  <si>
    <t>1S8,9,12,13, 1P1,1KU1-6,8, 1KK3, 2S8,9, 2P2, 2KU1-6,8, 3KU1-6,8, 4KU1-6,8</t>
  </si>
  <si>
    <t>1S8,9,12,13, 1P1,1KU1-6,8, 2S8,9, 2P2, 2KU1-6,8, 3S8,9, 3P1, 3KU1-8,3KK1, 4KU1-8</t>
  </si>
  <si>
    <t>Pembelajaran Mikro</t>
  </si>
  <si>
    <t>Semiotika</t>
  </si>
  <si>
    <t>Analisis dan Pengajaran Wacana</t>
  </si>
  <si>
    <t xml:space="preserve">Filsafat Bahasa </t>
  </si>
  <si>
    <t xml:space="preserve">Sosiolinguistik </t>
  </si>
  <si>
    <t xml:space="preserve">Pragmatik </t>
  </si>
  <si>
    <t xml:space="preserve">Prosa Fiksi </t>
  </si>
  <si>
    <t xml:space="preserve">Drama# </t>
  </si>
  <si>
    <t>Sastra Bandingan</t>
  </si>
  <si>
    <t>Telaah Buku Teks#</t>
  </si>
  <si>
    <t>Analisis Kesalahan Berbahasa Indonesia</t>
  </si>
  <si>
    <t>Metode Penelitian</t>
  </si>
  <si>
    <t>1S8,9, 12,13, 1P1, 1KU1-6,8, 2S8,9,2P2, 2KU1-6,8, 3KU1-6,8, 4KU1-6,8</t>
  </si>
  <si>
    <t>1S8,9,12,13, 1P1-3, 1KU1-8, 1KK3, 2S8,9, 2P2, 2KU1-8, 3S8,9, 3P1, 3KU1-8, 3KK1, 4KU1-8</t>
  </si>
  <si>
    <t>1S8,9,12,13, 1P1, 1KU1-6,8, 1KK3, 2S,8,9, 2P2, 2KU1-6,8, 3KU1-6,8, 4KU1-6,8, 4KK1</t>
  </si>
  <si>
    <t>1S8,9, 12,13, 1P1, 1KU1-6,8, 2S8,9, 2P2, 2KU1-6,8, 3KU1-6,8, 4KU1-6,8</t>
  </si>
  <si>
    <t>1S8,9,12,13, 1P1, 1KU1-6,8, 2S8,9, 2P2, 2KU1-6,8, 3KU1-6,8, 3KK3, 4KU1-6,8</t>
  </si>
  <si>
    <t>1S8,9,12,13, 1P1, 1KU1-6,8, 2S,8,9, 2P2, 2KU1-6, 8, 3KU1-6,8, 3KK3, 4KU1-6,8</t>
  </si>
  <si>
    <t>1S8,9,12,13, 1P1, 1KU1-6,8, 1KK3, 2S8,9, 2P2, 2KU1-6,8, 3KU1-6, 4KU1-6,8</t>
  </si>
  <si>
    <t>1S8,9,12,13, 1P1-3,1KU1-6,8, 1KK3,5, 2S8,9, 2P2, 2KU1-5,8, 3KU1-5,8, 4KU1-4,8</t>
  </si>
  <si>
    <t xml:space="preserve">1S8,9,12,13, 1P1, 1KU1-6, 8, 1KK3,2S8,9, 2P2, 2KU1-6,8, 3KU1-6,8, 4S,8,9, 4P3, 4KU1-6,8 </t>
  </si>
  <si>
    <t>1S8,9,12,13, 1P1-6,8, 1KK3, 2S8,9, 2P1-3, 2KU1-6,8, 2KK1,2, 3KU1-6,8, 4KU1-6,8</t>
  </si>
  <si>
    <t>IND19112</t>
  </si>
  <si>
    <t>IND19113</t>
  </si>
  <si>
    <t>IND19208</t>
  </si>
  <si>
    <t>Lintas Prodi ICT</t>
  </si>
  <si>
    <t>Lintas Prodi (Bahasa Inggris Bisnis)*</t>
  </si>
  <si>
    <t>Lintas Prodi (Bahasa Inggris Pariwisata)*</t>
  </si>
  <si>
    <t xml:space="preserve">Lintas Prodi (Bahasa Inggris Akademik)* </t>
  </si>
  <si>
    <t>Lintas Prodi (Bahasa Inggris Korespondensi)*</t>
  </si>
  <si>
    <t>Lintas Prodi Kewirausahaan</t>
  </si>
  <si>
    <t xml:space="preserve">Kepewaraan# </t>
  </si>
  <si>
    <t>Linguistik Forensik*</t>
  </si>
  <si>
    <t>Pengantar Kehumasan dan Kesekretariatan*</t>
  </si>
  <si>
    <t>Bahasa Indonesia Profesi*</t>
  </si>
  <si>
    <t>Etika dan Manajemen Kehumasan*</t>
  </si>
  <si>
    <t>Bengkel Sastra*</t>
  </si>
  <si>
    <t>Statistik</t>
  </si>
  <si>
    <t>Magang 1 (PLP1, PLP2, KKN)</t>
  </si>
  <si>
    <t>Kritik dan Apresiasi Sastra</t>
  </si>
  <si>
    <t>Seminar</t>
  </si>
  <si>
    <t>Pembinaan &amp; Pengembangan Bahasa Indonesia</t>
  </si>
  <si>
    <t>1S8,9,11-13, 1P1, 1KU1-6,8, 1KK1-3,8, 2S8,9,11-13, 2P2, 2KU1-6,8, 2KK1,2, 3KU1-6,8, 4KU1-6,8</t>
  </si>
  <si>
    <t>1S8,9,12,13, 1P1-3, 1KU1-6,8, 2S8,9, 2P1-3, 2KU1-6,8, 2KK1,2, 3KU1-6,8, 4KU1-6,8</t>
  </si>
  <si>
    <t>1S8,912,13, 1P1,3, 1KU1-6,8, 1KK3, 2S, 8,9, 2P2, 2KU1-6, 8, 3KU1-6, 8, 4KU1-6, 8, 4KK1</t>
  </si>
  <si>
    <t>1S8,9,12,13, 1P1, 1KU1-6,8,  2S8,9, 2P1-3, 2KU1-6,8, 2KK1, 3KU1-6,8, 4KU1-6,8</t>
  </si>
  <si>
    <t>1S8,9,12,13, 1P1, 1KU1-6,8,  2S8,9, 2P2, 2KU1-6,8,2KK1,2, 3KU1-6,8, 4KU1-6,8</t>
  </si>
  <si>
    <t>1S8,9,12,13, 1P1-3, 1KU1-8, 1KK1-3, 2KU1-8, 3KU1-8, 4KU1-8 1S8,9,12,13, 1P1-3, 1KU1-8, 1KK1-3, 2KU1-8, 3KU1-8, 4KU1-8 1S2-5,7-13, 1P1-4, 1KU1-6,8, 2KU1-6,8, 3KU1-6,8, 4KU1-6,8</t>
  </si>
  <si>
    <t>DAFTAR MATAKULIAH KURIKULUM 2020 REGULER</t>
  </si>
  <si>
    <t>Pemahaman Lintas Budaya (A)#</t>
  </si>
  <si>
    <t>Bahasa Inggris untuk Pengajaran (A)#</t>
  </si>
  <si>
    <t>Bahasa Indonesia untuk Tujuan Khusus (A)#</t>
  </si>
  <si>
    <t>Jurnalisme dan Media Massa (B)#</t>
  </si>
  <si>
    <t>Ragam Bahasa Jurnalistik (B#)</t>
  </si>
  <si>
    <t>Peliputan (B)#</t>
  </si>
  <si>
    <t>1S8,9,12,13, 1P1,4, 1KU1-8, 1KK1-3, 2S8,9, 2P2, 2KU1-8, 3S8,9, 3P3, 3KU1-8, 3KK3, 4KU1-8</t>
  </si>
  <si>
    <t>1S8,9,12,13, 1P1-4, 1KU1-8, 1KK1-3, 2S8,9, 2P2, 2KU1-8, 3S8,9, 3P2, 3KU1-8, 3KK2, 4KU1-8</t>
  </si>
  <si>
    <t>1S8,9,12,13, 1P1-4, 1KU1-8, 1KK1-3, 2S8,9, 2P2, 2KU1-8, 3S8,9, 3P2, 3KU1-8, 3KK1, 4KU1-8</t>
  </si>
  <si>
    <t>1S8,9,12,13, 1P1,4, 1KU1-6,8, 2S8,9, 2P2, 2KU1-6,8,  3KU1-6,8, 4S8,9, 4P1,2, 4KU1-6,8, 4KK2</t>
  </si>
  <si>
    <t>1S8,9,12,13,  1KU1-6,8,  1KK4,7, 2S8,9, 2P2, 2KU1-6,8, 3KU1-6,8, 4S8,9, 4P1,2, 4KU1-6,8, 4KK1,2</t>
  </si>
  <si>
    <t>Perangkat Pembelajaran BIPA (A)#</t>
  </si>
  <si>
    <t xml:space="preserve">Metode dan Strategi Pengajaran BIPA (A)# </t>
  </si>
  <si>
    <t>Manajemen Ke-BIPA-an (A)#</t>
  </si>
  <si>
    <t>Produksi Karya Jurnalistik (B)#</t>
  </si>
  <si>
    <t>Penyuntingan (B)#</t>
  </si>
  <si>
    <t>Kepenyiaran (B)#</t>
  </si>
  <si>
    <t>1S8-10,12,13, 1P1,4, 1KU1-6,8, 2KU1-6,8,  3KU1-6,8, 4KU1-6,8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</si>
</sst>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
      <sz val="8"/>
      <name val="Arial"/>
      <family val="2"/>
    </font>
    <font>
      <sz val="12"/>
      <color rgb="FFFF0000"/>
      <name val="Arial"/>
      <family val="2"/>
    </font>
    <font>
      <sz val="12"/>
      <color rgb="FF00B050"/>
      <name val="Arial"/>
      <family val="2"/>
    </font>
    <font>
      <sz val="12"/>
      <color rgb="FF000000"/>
      <name val="Times New Roman"/>
      <family val="1"/>
    </font>
    <font>
      <i/>
      <sz val="12"/>
      <color rgb="FF000000"/>
      <name val="Times New Roman"/>
      <family val="1"/>
    </font>
    <font>
      <sz val="7"/>
      <color rgb="FF000000"/>
      <name val="Times New Roman"/>
      <family val="1"/>
    </font>
    <font>
      <sz val="12"/>
      <color theme="1"/>
      <name val="Arial"/>
      <family val="2"/>
    </font>
  </fonts>
  <fills count="28">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
      <patternFill patternType="solid">
        <fgColor rgb="FFFF99FF"/>
        <bgColor indexed="64"/>
      </patternFill>
    </fill>
    <fill>
      <patternFill patternType="solid">
        <fgColor rgb="FF00B050"/>
        <bgColor indexed="64"/>
      </patternFill>
    </fill>
    <fill>
      <patternFill patternType="solid">
        <fgColor rgb="FF00B050"/>
        <bgColor rgb="FFFFFFFF"/>
      </patternFill>
    </fill>
    <fill>
      <patternFill patternType="solid">
        <fgColor rgb="FFFFFF00"/>
        <bgColor indexed="64"/>
      </patternFill>
    </fill>
    <fill>
      <patternFill patternType="solid">
        <fgColor theme="8" tint="0.39997558519241921"/>
        <bgColor indexed="64"/>
      </patternFill>
    </fill>
    <fill>
      <patternFill patternType="solid">
        <fgColor rgb="FFFF99FF"/>
        <bgColor rgb="FFFFFFFF"/>
      </patternFill>
    </fill>
    <fill>
      <patternFill patternType="solid">
        <fgColor rgb="FFFFFF00"/>
        <bgColor rgb="FFFFFFFF"/>
      </patternFill>
    </fill>
    <fill>
      <patternFill patternType="solid">
        <fgColor theme="9" tint="0.79998168889431442"/>
        <bgColor indexed="64"/>
      </patternFill>
    </fill>
  </fills>
  <borders count="4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s>
  <cellStyleXfs count="2">
    <xf numFmtId="0" fontId="0" fillId="0" borderId="0"/>
    <xf numFmtId="0" fontId="13" fillId="14" borderId="0" applyNumberFormat="0" applyBorder="0" applyAlignment="0" applyProtection="0"/>
  </cellStyleXfs>
  <cellXfs count="252">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6" fillId="0" borderId="5" xfId="0" applyFont="1" applyBorder="1" applyAlignment="1">
      <alignment horizontal="center" vertical="top"/>
    </xf>
    <xf numFmtId="0" fontId="3" fillId="0" borderId="0" xfId="0" applyFont="1" applyAlignment="1"/>
    <xf numFmtId="0" fontId="2" fillId="2" borderId="2" xfId="0" applyFont="1" applyFill="1" applyBorder="1" applyAlignment="1"/>
    <xf numFmtId="0" fontId="2" fillId="2" borderId="2" xfId="0" applyFont="1" applyFill="1" applyBorder="1" applyAlignment="1">
      <alignment horizontal="center"/>
    </xf>
    <xf numFmtId="0" fontId="6" fillId="0" borderId="1" xfId="0" applyFont="1" applyBorder="1" applyAlignment="1">
      <alignment horizontal="center" vertical="top"/>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2" fillId="8" borderId="18" xfId="0" applyFont="1" applyFill="1" applyBorder="1" applyAlignment="1">
      <alignment horizontal="center"/>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0" fillId="0" borderId="0" xfId="0" applyFont="1" applyAlignment="1"/>
    <xf numFmtId="0" fontId="6" fillId="0" borderId="0" xfId="0" applyFont="1" applyAlignment="1"/>
    <xf numFmtId="0" fontId="6" fillId="0" borderId="0" xfId="0" applyFont="1" applyAlignment="1"/>
    <xf numFmtId="0" fontId="6" fillId="0" borderId="32" xfId="0" applyFont="1" applyBorder="1" applyAlignment="1">
      <alignment horizontal="center" vertical="top"/>
    </xf>
    <xf numFmtId="0" fontId="0" fillId="0" borderId="0" xfId="0" applyFont="1" applyAlignment="1">
      <alignment wrapText="1"/>
    </xf>
    <xf numFmtId="0" fontId="6" fillId="0" borderId="5" xfId="0" applyFont="1" applyBorder="1" applyAlignment="1">
      <alignment horizontal="left" vertical="top" wrapText="1"/>
    </xf>
    <xf numFmtId="0" fontId="6" fillId="0" borderId="35" xfId="0" applyFont="1" applyBorder="1" applyAlignment="1">
      <alignment horizontal="left" vertical="top" wrapText="1"/>
    </xf>
    <xf numFmtId="0" fontId="17" fillId="6" borderId="2" xfId="0" applyFont="1" applyFill="1" applyBorder="1" applyAlignment="1" applyProtection="1">
      <protection locked="0"/>
    </xf>
    <xf numFmtId="0" fontId="18" fillId="6" borderId="2" xfId="0" applyFont="1" applyFill="1" applyBorder="1" applyAlignment="1" applyProtection="1">
      <protection locked="0"/>
    </xf>
    <xf numFmtId="0" fontId="6" fillId="0" borderId="1" xfId="0" applyFont="1" applyBorder="1" applyAlignment="1">
      <alignment horizontal="center"/>
    </xf>
    <xf numFmtId="0" fontId="8" fillId="0" borderId="36" xfId="0" applyFont="1" applyBorder="1" applyAlignment="1"/>
    <xf numFmtId="0" fontId="0" fillId="0" borderId="37" xfId="0" applyFont="1" applyBorder="1" applyAlignment="1">
      <alignment wrapText="1"/>
    </xf>
    <xf numFmtId="0" fontId="0" fillId="0" borderId="0" xfId="0" applyFont="1" applyAlignment="1"/>
    <xf numFmtId="0" fontId="6" fillId="0" borderId="0" xfId="0" applyFont="1" applyAlignment="1"/>
    <xf numFmtId="0" fontId="0" fillId="0" borderId="0" xfId="0" applyFont="1" applyAlignment="1"/>
    <xf numFmtId="0" fontId="6" fillId="0" borderId="6" xfId="0" applyFont="1" applyBorder="1" applyAlignment="1">
      <alignment horizontal="center" vertical="top"/>
    </xf>
    <xf numFmtId="0" fontId="5" fillId="0" borderId="7" xfId="0" applyFont="1" applyBorder="1"/>
    <xf numFmtId="0" fontId="0" fillId="0" borderId="0" xfId="0" applyFont="1" applyAlignment="1"/>
    <xf numFmtId="0" fontId="8" fillId="0" borderId="5" xfId="0" applyFont="1" applyBorder="1" applyAlignment="1">
      <alignment horizontal="left" vertical="top" wrapText="1"/>
    </xf>
    <xf numFmtId="0" fontId="8" fillId="0" borderId="5" xfId="0" applyFont="1" applyBorder="1" applyAlignment="1">
      <alignment horizontal="left" wrapText="1"/>
    </xf>
    <xf numFmtId="0" fontId="19" fillId="0" borderId="38" xfId="0" applyFont="1" applyBorder="1" applyAlignment="1">
      <alignment vertical="center" wrapText="1"/>
    </xf>
    <xf numFmtId="0" fontId="6" fillId="0" borderId="39" xfId="0" applyFont="1" applyBorder="1" applyAlignment="1">
      <alignment horizontal="center" vertical="top"/>
    </xf>
    <xf numFmtId="0" fontId="19" fillId="0" borderId="38" xfId="0" applyFont="1" applyBorder="1" applyAlignment="1">
      <alignment horizontal="justify" vertical="center" wrapText="1"/>
    </xf>
    <xf numFmtId="0" fontId="19" fillId="0" borderId="30" xfId="0" applyFont="1" applyBorder="1" applyAlignment="1">
      <alignment vertical="center" wrapText="1"/>
    </xf>
    <xf numFmtId="0" fontId="19" fillId="0" borderId="30" xfId="0" applyFont="1" applyBorder="1" applyAlignment="1">
      <alignment horizontal="justify" vertical="center" wrapText="1"/>
    </xf>
    <xf numFmtId="0" fontId="6" fillId="0" borderId="40" xfId="0" applyFont="1" applyBorder="1" applyAlignment="1">
      <alignment horizontal="center" vertical="top"/>
    </xf>
    <xf numFmtId="0" fontId="1" fillId="0" borderId="18" xfId="0" applyFont="1" applyBorder="1" applyAlignment="1">
      <alignment horizontal="center" vertical="top"/>
    </xf>
    <xf numFmtId="0" fontId="19" fillId="0" borderId="18" xfId="0" applyFont="1" applyBorder="1" applyAlignment="1">
      <alignment horizontal="justify" vertical="center" wrapText="1"/>
    </xf>
    <xf numFmtId="0" fontId="19" fillId="0" borderId="18" xfId="0" applyFont="1" applyBorder="1" applyAlignment="1">
      <alignment horizontal="left" vertical="top" wrapText="1"/>
    </xf>
    <xf numFmtId="0" fontId="19" fillId="0" borderId="18" xfId="0" applyFont="1" applyBorder="1" applyAlignment="1"/>
    <xf numFmtId="0" fontId="19" fillId="0" borderId="18" xfId="0" applyFont="1" applyBorder="1" applyAlignment="1">
      <alignment wrapText="1"/>
    </xf>
    <xf numFmtId="0" fontId="19" fillId="0" borderId="18" xfId="0" applyFont="1" applyBorder="1" applyAlignment="1">
      <alignment vertical="center" wrapText="1"/>
    </xf>
    <xf numFmtId="0" fontId="19" fillId="0" borderId="18" xfId="0" applyFont="1" applyBorder="1" applyAlignment="1">
      <alignment horizontal="left" vertical="center" wrapText="1"/>
    </xf>
    <xf numFmtId="0" fontId="6" fillId="0" borderId="37" xfId="0" applyFont="1" applyBorder="1" applyAlignment="1">
      <alignment horizontal="center"/>
    </xf>
    <xf numFmtId="0" fontId="6" fillId="20" borderId="20" xfId="0" applyFont="1" applyFill="1" applyBorder="1" applyAlignment="1">
      <alignment vertical="center" wrapText="1"/>
    </xf>
    <xf numFmtId="0" fontId="6" fillId="20" borderId="25" xfId="0" applyFont="1" applyFill="1" applyBorder="1" applyAlignment="1">
      <alignment vertical="center" wrapText="1"/>
    </xf>
    <xf numFmtId="0" fontId="6" fillId="20" borderId="41" xfId="0" applyFont="1" applyFill="1" applyBorder="1" applyAlignment="1">
      <alignment vertical="center" wrapText="1"/>
    </xf>
    <xf numFmtId="0" fontId="6" fillId="20" borderId="37" xfId="0" applyFont="1" applyFill="1" applyBorder="1" applyAlignment="1">
      <alignment vertical="center" wrapText="1"/>
    </xf>
    <xf numFmtId="0" fontId="6" fillId="21" borderId="1" xfId="0" applyFont="1" applyFill="1" applyBorder="1" applyAlignment="1" applyProtection="1">
      <protection locked="0"/>
    </xf>
    <xf numFmtId="0" fontId="6" fillId="22" borderId="3" xfId="0" applyFont="1" applyFill="1" applyBorder="1" applyAlignment="1" applyProtection="1">
      <protection locked="0"/>
    </xf>
    <xf numFmtId="0" fontId="6" fillId="23" borderId="20" xfId="0" applyFont="1" applyFill="1" applyBorder="1" applyAlignment="1">
      <alignment vertical="center" wrapText="1"/>
    </xf>
    <xf numFmtId="0" fontId="6" fillId="23" borderId="25" xfId="0" applyFont="1" applyFill="1" applyBorder="1" applyAlignment="1">
      <alignment vertical="center" wrapText="1"/>
    </xf>
    <xf numFmtId="0" fontId="6" fillId="23" borderId="41" xfId="0" applyFont="1" applyFill="1" applyBorder="1" applyAlignment="1">
      <alignment vertical="center" wrapText="1"/>
    </xf>
    <xf numFmtId="0" fontId="6" fillId="16" borderId="18" xfId="0" applyFont="1" applyFill="1" applyBorder="1" applyAlignment="1" applyProtection="1">
      <alignment horizontal="center"/>
    </xf>
    <xf numFmtId="0" fontId="6" fillId="12" borderId="18" xfId="0" applyFont="1" applyFill="1" applyBorder="1" applyAlignment="1" applyProtection="1">
      <alignment horizontal="center"/>
    </xf>
    <xf numFmtId="0" fontId="3" fillId="0" borderId="0" xfId="0" applyFont="1" applyAlignment="1">
      <alignment wrapText="1"/>
    </xf>
    <xf numFmtId="0" fontId="10" fillId="0" borderId="18" xfId="0" applyFont="1" applyBorder="1" applyAlignment="1" applyProtection="1">
      <alignment wrapText="1"/>
      <protection locked="0"/>
    </xf>
    <xf numFmtId="0" fontId="10" fillId="0" borderId="42" xfId="0" applyFont="1" applyBorder="1" applyAlignment="1" applyProtection="1">
      <alignment wrapText="1"/>
      <protection locked="0"/>
    </xf>
    <xf numFmtId="0" fontId="6" fillId="21" borderId="20" xfId="0" applyFont="1" applyFill="1" applyBorder="1" applyAlignment="1">
      <alignment vertical="center" wrapText="1"/>
    </xf>
    <xf numFmtId="0" fontId="6" fillId="21" borderId="25" xfId="0" applyFont="1" applyFill="1" applyBorder="1" applyAlignment="1">
      <alignment vertical="center" wrapText="1"/>
    </xf>
    <xf numFmtId="0" fontId="6" fillId="21" borderId="18" xfId="0" applyFont="1" applyFill="1" applyBorder="1" applyAlignment="1">
      <alignment vertical="center" wrapText="1"/>
    </xf>
    <xf numFmtId="0" fontId="6" fillId="23" borderId="18" xfId="0" applyFont="1" applyFill="1" applyBorder="1" applyAlignment="1">
      <alignment vertical="center" wrapText="1"/>
    </xf>
    <xf numFmtId="0" fontId="22" fillId="23" borderId="18" xfId="0" applyFont="1" applyFill="1" applyBorder="1" applyAlignment="1">
      <alignment vertical="center" wrapText="1"/>
    </xf>
    <xf numFmtId="0" fontId="10" fillId="9" borderId="18" xfId="0" applyFont="1" applyFill="1" applyBorder="1" applyAlignment="1">
      <alignment horizontal="left" vertical="center" wrapText="1" readingOrder="1"/>
    </xf>
    <xf numFmtId="0" fontId="6" fillId="23" borderId="36" xfId="0" applyFont="1" applyFill="1" applyBorder="1" applyAlignment="1">
      <alignment horizontal="left" vertical="center" wrapText="1" readingOrder="1"/>
    </xf>
    <xf numFmtId="0" fontId="6" fillId="23" borderId="18" xfId="0" applyFont="1" applyFill="1" applyBorder="1" applyAlignment="1">
      <alignment horizontal="left" vertical="center" wrapText="1" readingOrder="1"/>
    </xf>
    <xf numFmtId="0" fontId="6" fillId="24" borderId="18" xfId="0" applyFont="1" applyFill="1" applyBorder="1" applyAlignment="1" applyProtection="1">
      <alignment horizontal="center"/>
    </xf>
    <xf numFmtId="0" fontId="6" fillId="25" borderId="2" xfId="0" applyFont="1" applyFill="1" applyBorder="1" applyAlignment="1" applyProtection="1">
      <protection locked="0"/>
    </xf>
    <xf numFmtId="0" fontId="6" fillId="12" borderId="36" xfId="0" applyFont="1" applyFill="1" applyBorder="1" applyAlignment="1">
      <alignment horizontal="left" vertical="center" wrapText="1" readingOrder="1"/>
    </xf>
    <xf numFmtId="0" fontId="6" fillId="26" borderId="18" xfId="0" applyFont="1" applyFill="1" applyBorder="1" applyAlignment="1" applyProtection="1">
      <protection locked="0"/>
    </xf>
    <xf numFmtId="0" fontId="6" fillId="0" borderId="0" xfId="0" applyFont="1" applyAlignment="1"/>
    <xf numFmtId="0" fontId="6" fillId="12" borderId="18" xfId="0" applyFont="1" applyFill="1" applyBorder="1" applyAlignment="1">
      <alignment horizontal="left" vertical="center" wrapText="1" readingOrder="1"/>
    </xf>
    <xf numFmtId="0" fontId="6" fillId="27" borderId="18" xfId="0" applyFont="1" applyFill="1" applyBorder="1" applyAlignment="1" applyProtection="1">
      <alignment horizontal="center"/>
    </xf>
    <xf numFmtId="0" fontId="6" fillId="12" borderId="18" xfId="0" applyFont="1" applyFill="1" applyBorder="1" applyAlignment="1">
      <alignment vertical="center" wrapText="1"/>
    </xf>
    <xf numFmtId="0" fontId="10" fillId="12" borderId="2" xfId="0" applyFont="1" applyFill="1" applyBorder="1"/>
    <xf numFmtId="0" fontId="6" fillId="12" borderId="18" xfId="0" applyFont="1" applyFill="1" applyBorder="1" applyAlignment="1" applyProtection="1">
      <protection locked="0"/>
    </xf>
    <xf numFmtId="0" fontId="15" fillId="0" borderId="31" xfId="0" applyFont="1" applyBorder="1" applyAlignment="1">
      <alignment horizontal="center"/>
    </xf>
    <xf numFmtId="0" fontId="15" fillId="0" borderId="0" xfId="0" applyFont="1" applyAlignment="1">
      <alignment horizontal="center"/>
    </xf>
    <xf numFmtId="0" fontId="6" fillId="0" borderId="6" xfId="0" applyFont="1" applyBorder="1" applyAlignment="1">
      <alignment horizontal="center" vertical="top"/>
    </xf>
    <xf numFmtId="0" fontId="5" fillId="0" borderId="9" xfId="0" applyFont="1" applyBorder="1"/>
    <xf numFmtId="0" fontId="5" fillId="0" borderId="33" xfId="0" applyFont="1" applyBorder="1"/>
    <xf numFmtId="0" fontId="6" fillId="0" borderId="13" xfId="0" applyFont="1" applyBorder="1" applyAlignment="1">
      <alignment horizontal="left" vertical="top"/>
    </xf>
    <xf numFmtId="0" fontId="5" fillId="0" borderId="7" xfId="0" applyFont="1" applyBorder="1"/>
    <xf numFmtId="0" fontId="5" fillId="0" borderId="34" xfId="0" applyFont="1" applyBorder="1"/>
    <xf numFmtId="0" fontId="6" fillId="0" borderId="15" xfId="0" applyFont="1" applyBorder="1" applyAlignment="1">
      <alignment horizontal="center" vertical="top"/>
    </xf>
    <xf numFmtId="0" fontId="5" fillId="0" borderId="8" xfId="0" applyFont="1" applyBorder="1"/>
    <xf numFmtId="0" fontId="5" fillId="0" borderId="35" xfId="0" applyFont="1" applyBorder="1"/>
    <xf numFmtId="0" fontId="5" fillId="0" borderId="12" xfId="0" applyFont="1" applyBorder="1" applyAlignment="1">
      <alignment wrapText="1"/>
    </xf>
    <xf numFmtId="0" fontId="5" fillId="0" borderId="5" xfId="0" applyFont="1" applyBorder="1" applyAlignment="1">
      <alignment wrapText="1"/>
    </xf>
    <xf numFmtId="0" fontId="5" fillId="0" borderId="1" xfId="0" applyFont="1" applyBorder="1"/>
    <xf numFmtId="0" fontId="5" fillId="0" borderId="5" xfId="0" applyFont="1" applyBorder="1"/>
    <xf numFmtId="0" fontId="5" fillId="0" borderId="11" xfId="0" applyFont="1" applyBorder="1"/>
    <xf numFmtId="0" fontId="6" fillId="0" borderId="7" xfId="0" applyFont="1" applyBorder="1" applyAlignment="1">
      <alignment horizontal="left" vertical="top"/>
    </xf>
    <xf numFmtId="0" fontId="5" fillId="0" borderId="12" xfId="0" applyFont="1" applyBorder="1"/>
    <xf numFmtId="0" fontId="6" fillId="0" borderId="8" xfId="0" applyFont="1" applyBorder="1" applyAlignment="1">
      <alignment horizontal="center" vertical="top"/>
    </xf>
    <xf numFmtId="0" fontId="8" fillId="0" borderId="36" xfId="0" applyFont="1" applyBorder="1" applyAlignment="1">
      <alignment horizontal="center"/>
    </xf>
    <xf numFmtId="0" fontId="8" fillId="0" borderId="37" xfId="0" applyFont="1" applyBorder="1" applyAlignment="1">
      <alignment horizontal="center"/>
    </xf>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3" xfId="0" applyFont="1" applyBorder="1" applyAlignment="1"/>
    <xf numFmtId="0" fontId="5" fillId="0" borderId="4" xfId="0" applyFont="1" applyBorder="1"/>
    <xf numFmtId="0" fontId="4" fillId="0" borderId="0" xfId="0" applyFont="1" applyAlignment="1">
      <alignment horizontal="left"/>
    </xf>
    <xf numFmtId="0" fontId="2" fillId="2" borderId="13" xfId="0" applyFont="1" applyFill="1" applyBorder="1" applyAlignment="1">
      <alignment horizontal="center"/>
    </xf>
    <xf numFmtId="0" fontId="5" fillId="0" borderId="15" xfId="0" applyFont="1" applyBorder="1"/>
    <xf numFmtId="0" fontId="2" fillId="2" borderId="14" xfId="0" applyFont="1" applyFill="1" applyBorder="1" applyAlignment="1">
      <alignment horizontal="left"/>
    </xf>
    <xf numFmtId="0" fontId="2" fillId="0" borderId="18" xfId="0" applyFont="1" applyBorder="1" applyAlignment="1">
      <alignment horizontal="center" vertical="top"/>
    </xf>
    <xf numFmtId="0" fontId="2" fillId="0" borderId="0" xfId="0" applyFont="1" applyBorder="1" applyAlignment="1">
      <alignment horizontal="left"/>
    </xf>
    <xf numFmtId="0" fontId="2" fillId="0" borderId="7" xfId="0" applyFont="1" applyBorder="1" applyAlignment="1">
      <alignment horizontal="center" vertical="top"/>
    </xf>
    <xf numFmtId="0" fontId="2" fillId="0" borderId="18" xfId="0" applyFont="1" applyBorder="1" applyAlignment="1">
      <alignment horizontal="left"/>
    </xf>
    <xf numFmtId="0" fontId="5" fillId="0" borderId="18" xfId="0" applyFont="1" applyBorder="1"/>
    <xf numFmtId="0" fontId="2" fillId="0" borderId="19" xfId="0" applyFont="1" applyBorder="1" applyAlignment="1">
      <alignment horizontal="left"/>
    </xf>
    <xf numFmtId="0" fontId="5" fillId="0" borderId="19" xfId="0" applyFont="1" applyBorder="1"/>
    <xf numFmtId="0" fontId="7" fillId="4" borderId="6" xfId="0" applyFont="1" applyFill="1" applyBorder="1" applyAlignment="1">
      <alignment horizontal="center" vertical="center" wrapText="1"/>
    </xf>
    <xf numFmtId="0" fontId="10" fillId="0" borderId="11" xfId="0" applyFont="1" applyBorder="1"/>
    <xf numFmtId="0" fontId="7" fillId="4" borderId="18" xfId="0" applyFont="1" applyFill="1" applyBorder="1" applyAlignment="1">
      <alignment horizontal="center" vertical="center" wrapText="1"/>
    </xf>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xf numFmtId="0" fontId="7" fillId="4" borderId="10" xfId="0" applyFont="1" applyFill="1" applyBorder="1" applyAlignment="1">
      <alignment horizontal="center"/>
    </xf>
    <xf numFmtId="0" fontId="10" fillId="0" borderId="3" xfId="0" applyFont="1" applyBorder="1"/>
    <xf numFmtId="0" fontId="10" fillId="0" borderId="4" xfId="0" applyFont="1" applyBorder="1"/>
    <xf numFmtId="0" fontId="11" fillId="0" borderId="0" xfId="0" applyFont="1" applyAlignment="1">
      <alignment horizontal="left" vertical="top" wrapText="1"/>
    </xf>
    <xf numFmtId="0" fontId="6" fillId="0" borderId="0" xfId="0" applyFont="1" applyAlignment="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10" fillId="0" borderId="1" xfId="0" applyFont="1" applyBorder="1"/>
    <xf numFmtId="0" fontId="10" fillId="0" borderId="5" xfId="0" applyFont="1" applyBorder="1"/>
    <xf numFmtId="0" fontId="7" fillId="18" borderId="6" xfId="0" applyFont="1" applyFill="1" applyBorder="1" applyAlignment="1">
      <alignment horizontal="center" vertical="center" wrapText="1"/>
    </xf>
    <xf numFmtId="0" fontId="10" fillId="16" borderId="11" xfId="0" applyFont="1" applyFill="1" applyBorder="1"/>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0" fillId="0" borderId="18" xfId="0" applyFont="1" applyBorder="1" applyAlignment="1">
      <alignment horizontal="center"/>
    </xf>
    <xf numFmtId="0" fontId="10" fillId="16" borderId="2" xfId="0" applyFont="1" applyFill="1" applyBorder="1" applyAlignment="1"/>
    <xf numFmtId="0" fontId="6" fillId="21" borderId="20" xfId="0" applyFont="1" applyFill="1" applyBorder="1" applyAlignment="1">
      <alignment vertical="center"/>
    </xf>
    <xf numFmtId="0" fontId="10" fillId="0" borderId="18" xfId="0" applyFont="1" applyBorder="1" applyAlignment="1" applyProtection="1">
      <protection locked="0"/>
    </xf>
    <xf numFmtId="0" fontId="6" fillId="23" borderId="25" xfId="0" applyFont="1" applyFill="1" applyBorder="1" applyAlignment="1">
      <alignment vertical="center"/>
    </xf>
    <xf numFmtId="0" fontId="10" fillId="23" borderId="25" xfId="0" applyFont="1" applyFill="1" applyBorder="1" applyAlignment="1">
      <alignment vertical="center"/>
    </xf>
    <xf numFmtId="0" fontId="6" fillId="23" borderId="41" xfId="0" applyFont="1" applyFill="1" applyBorder="1" applyAlignment="1">
      <alignment vertical="center"/>
    </xf>
    <xf numFmtId="0" fontId="6" fillId="23" borderId="18" xfId="0" applyFont="1" applyFill="1" applyBorder="1" applyAlignment="1">
      <alignment vertical="center"/>
    </xf>
    <xf numFmtId="0" fontId="10" fillId="9" borderId="36" xfId="0" applyFont="1" applyFill="1" applyBorder="1" applyAlignment="1">
      <alignment horizontal="left" vertical="center"/>
    </xf>
    <xf numFmtId="0" fontId="10" fillId="9" borderId="18" xfId="0" applyFont="1" applyFill="1" applyBorder="1" applyAlignment="1">
      <alignment horizontal="left" vertical="center"/>
    </xf>
    <xf numFmtId="0" fontId="10" fillId="0" borderId="42" xfId="0" applyFont="1" applyBorder="1" applyAlignment="1" applyProtection="1">
      <protection locked="0"/>
    </xf>
    <xf numFmtId="0" fontId="6" fillId="23" borderId="36" xfId="0" applyFont="1" applyFill="1" applyBorder="1" applyAlignment="1">
      <alignment horizontal="left" vertical="center"/>
    </xf>
    <xf numFmtId="0" fontId="6" fillId="23" borderId="18" xfId="0" applyFont="1" applyFill="1" applyBorder="1" applyAlignment="1">
      <alignment horizontal="left" vertical="center"/>
    </xf>
    <xf numFmtId="0" fontId="6" fillId="23" borderId="20" xfId="0" applyFont="1" applyFill="1" applyBorder="1" applyAlignment="1">
      <alignment vertical="center"/>
    </xf>
    <xf numFmtId="0" fontId="10" fillId="0" borderId="2" xfId="0" applyFont="1" applyBorder="1" applyAlignment="1" applyProtection="1">
      <protection locked="0"/>
    </xf>
  </cellXfs>
  <cellStyles count="2">
    <cellStyle name="Good" xfId="1" builtinId="26"/>
    <cellStyle name="Normal" xfId="0" builtinId="0"/>
  </cellStyles>
  <dxfs count="205">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C12" sqref="C12"/>
    </sheetView>
  </sheetViews>
  <sheetFormatPr defaultColWidth="11.42578125" defaultRowHeight="12.75" x14ac:dyDescent="0.2"/>
  <cols>
    <col min="1" max="1" width="10.85546875" style="47"/>
    <col min="3" max="3" width="36.42578125" customWidth="1"/>
    <col min="4" max="4" width="15" customWidth="1"/>
  </cols>
  <sheetData>
    <row r="1" spans="1:6" s="43" customFormat="1" x14ac:dyDescent="0.2">
      <c r="A1" s="164" t="s">
        <v>263</v>
      </c>
      <c r="B1" s="164"/>
      <c r="C1" s="164"/>
      <c r="D1" s="164"/>
      <c r="E1" s="164"/>
      <c r="F1" s="164"/>
    </row>
    <row r="2" spans="1:6" s="43" customFormat="1" x14ac:dyDescent="0.2">
      <c r="A2" s="47">
        <v>1</v>
      </c>
      <c r="B2" s="33" t="s">
        <v>289</v>
      </c>
    </row>
    <row r="3" spans="1:6" s="43" customFormat="1" x14ac:dyDescent="0.2">
      <c r="A3" s="47">
        <v>2</v>
      </c>
      <c r="B3" s="33" t="s">
        <v>264</v>
      </c>
    </row>
    <row r="4" spans="1:6" s="43" customFormat="1" x14ac:dyDescent="0.2">
      <c r="A4" s="47">
        <v>3</v>
      </c>
      <c r="B4" s="33" t="s">
        <v>265</v>
      </c>
    </row>
    <row r="5" spans="1:6" s="43" customFormat="1" x14ac:dyDescent="0.2">
      <c r="A5" s="47">
        <v>4</v>
      </c>
      <c r="B5" s="33" t="s">
        <v>267</v>
      </c>
    </row>
    <row r="6" spans="1:6" s="43" customFormat="1" x14ac:dyDescent="0.2">
      <c r="A6" s="47">
        <v>5</v>
      </c>
      <c r="B6" s="33" t="s">
        <v>284</v>
      </c>
    </row>
    <row r="7" spans="1:6" s="43" customFormat="1" x14ac:dyDescent="0.2">
      <c r="A7" s="47">
        <v>6</v>
      </c>
      <c r="B7" s="33" t="s">
        <v>285</v>
      </c>
    </row>
    <row r="8" spans="1:6" s="43" customFormat="1" x14ac:dyDescent="0.2">
      <c r="A8" s="47">
        <v>7</v>
      </c>
      <c r="B8" s="33" t="s">
        <v>286</v>
      </c>
    </row>
    <row r="9" spans="1:6" s="43" customFormat="1" x14ac:dyDescent="0.2">
      <c r="A9" s="47">
        <v>8</v>
      </c>
      <c r="B9" s="33" t="s">
        <v>312</v>
      </c>
    </row>
    <row r="10" spans="1:6" s="43" customFormat="1" x14ac:dyDescent="0.2">
      <c r="A10" s="47">
        <v>9</v>
      </c>
      <c r="B10" s="33" t="s">
        <v>313</v>
      </c>
    </row>
    <row r="11" spans="1:6" s="43" customFormat="1" x14ac:dyDescent="0.2">
      <c r="A11" s="47">
        <v>10</v>
      </c>
      <c r="B11" s="33" t="s">
        <v>314</v>
      </c>
    </row>
    <row r="12" spans="1:6" s="54" customFormat="1" x14ac:dyDescent="0.2">
      <c r="A12" s="47"/>
      <c r="B12" s="33"/>
    </row>
    <row r="13" spans="1:6" s="54" customFormat="1" x14ac:dyDescent="0.2">
      <c r="A13" s="47"/>
    </row>
    <row r="14" spans="1:6" s="54" customFormat="1" x14ac:dyDescent="0.2">
      <c r="A14" s="47"/>
    </row>
    <row r="15" spans="1:6" s="43" customFormat="1" x14ac:dyDescent="0.2">
      <c r="A15" s="47"/>
    </row>
    <row r="16" spans="1:6" x14ac:dyDescent="0.2">
      <c r="A16" s="163" t="s">
        <v>249</v>
      </c>
      <c r="B16" s="163"/>
      <c r="C16" s="163"/>
      <c r="D16" s="163"/>
    </row>
    <row r="17" spans="1:4" x14ac:dyDescent="0.2">
      <c r="A17" s="48" t="s">
        <v>245</v>
      </c>
      <c r="B17" s="49" t="s">
        <v>246</v>
      </c>
      <c r="C17" s="49" t="s">
        <v>247</v>
      </c>
      <c r="D17" s="49" t="s">
        <v>248</v>
      </c>
    </row>
    <row r="18" spans="1:4" x14ac:dyDescent="0.2">
      <c r="A18" s="50"/>
      <c r="B18" s="51"/>
      <c r="C18" s="51"/>
      <c r="D18" s="51"/>
    </row>
    <row r="19" spans="1:4" x14ac:dyDescent="0.2">
      <c r="A19" s="50"/>
      <c r="B19" s="51"/>
      <c r="C19" s="52"/>
      <c r="D19" s="51"/>
    </row>
    <row r="20" spans="1:4" x14ac:dyDescent="0.2">
      <c r="A20" s="58"/>
      <c r="B20" s="51"/>
      <c r="C20" s="59"/>
      <c r="D20" s="59"/>
    </row>
    <row r="21" spans="1:4" x14ac:dyDescent="0.2">
      <c r="A21" s="58"/>
      <c r="B21" s="60"/>
      <c r="C21" s="59"/>
      <c r="D21" s="60"/>
    </row>
    <row r="22" spans="1:4" x14ac:dyDescent="0.2">
      <c r="A22" s="58"/>
      <c r="B22" s="60"/>
      <c r="C22" s="60"/>
      <c r="D22" s="60"/>
    </row>
    <row r="23" spans="1:4" x14ac:dyDescent="0.2">
      <c r="A23" s="58"/>
      <c r="B23" s="60"/>
      <c r="C23" s="60"/>
      <c r="D23" s="60"/>
    </row>
    <row r="24" spans="1:4" x14ac:dyDescent="0.2">
      <c r="A24" s="58"/>
      <c r="B24" s="60"/>
      <c r="C24" s="60"/>
      <c r="D24" s="60"/>
    </row>
    <row r="25" spans="1:4" x14ac:dyDescent="0.2">
      <c r="A25" s="58"/>
      <c r="B25" s="60"/>
      <c r="C25" s="60"/>
      <c r="D25" s="60"/>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7"/>
  <sheetViews>
    <sheetView showGridLines="0" topLeftCell="A13" workbookViewId="0">
      <selection activeCell="E17" sqref="E17"/>
    </sheetView>
  </sheetViews>
  <sheetFormatPr defaultColWidth="14.42578125" defaultRowHeight="12.75" x14ac:dyDescent="0.2"/>
  <cols>
    <col min="1" max="1" width="6.42578125" customWidth="1"/>
    <col min="3" max="3" width="18.28515625" customWidth="1"/>
    <col min="4" max="4" width="7.7109375" customWidth="1"/>
    <col min="6" max="6" width="90.7109375" style="101" customWidth="1"/>
  </cols>
  <sheetData>
    <row r="1" spans="1:7" ht="15.75" x14ac:dyDescent="0.25">
      <c r="A1" s="184" t="s">
        <v>311</v>
      </c>
      <c r="B1" s="185"/>
      <c r="C1" s="185"/>
      <c r="D1" s="185"/>
      <c r="E1" s="185"/>
      <c r="F1" s="185"/>
    </row>
    <row r="2" spans="1:7" ht="15.75" x14ac:dyDescent="0.25">
      <c r="A2" s="184" t="s">
        <v>225</v>
      </c>
      <c r="B2" s="185"/>
      <c r="C2" s="185"/>
      <c r="D2" s="185"/>
      <c r="E2" s="185"/>
      <c r="F2" s="185"/>
    </row>
    <row r="3" spans="1:7" x14ac:dyDescent="0.2">
      <c r="A3" s="185"/>
      <c r="B3" s="185"/>
      <c r="C3" s="185"/>
      <c r="D3" s="185"/>
      <c r="E3" s="185"/>
      <c r="F3" s="185"/>
    </row>
    <row r="4" spans="1:7" ht="15.75" x14ac:dyDescent="0.25">
      <c r="A4" s="3" t="s">
        <v>2</v>
      </c>
      <c r="B4" s="186" t="s">
        <v>15</v>
      </c>
      <c r="C4" s="176"/>
      <c r="D4" s="176"/>
      <c r="E4" s="176"/>
      <c r="F4" s="176"/>
    </row>
    <row r="5" spans="1:7" ht="15" x14ac:dyDescent="0.2">
      <c r="A5" s="4"/>
      <c r="B5" s="5" t="s">
        <v>69</v>
      </c>
      <c r="C5" s="6" t="s">
        <v>77</v>
      </c>
      <c r="D5" s="7" t="s">
        <v>92</v>
      </c>
      <c r="E5" s="187" t="s">
        <v>20</v>
      </c>
      <c r="F5" s="188"/>
      <c r="G5" s="33" t="s">
        <v>224</v>
      </c>
    </row>
    <row r="6" spans="1:7" ht="15" x14ac:dyDescent="0.2">
      <c r="A6" s="4"/>
      <c r="B6" s="5" t="s">
        <v>141</v>
      </c>
      <c r="C6" s="8" t="s">
        <v>142</v>
      </c>
      <c r="D6" s="9" t="s">
        <v>92</v>
      </c>
      <c r="E6" s="176" t="s">
        <v>316</v>
      </c>
      <c r="F6" s="177"/>
    </row>
    <row r="7" spans="1:7" ht="15" x14ac:dyDescent="0.2">
      <c r="A7" s="4"/>
      <c r="B7" s="5" t="s">
        <v>143</v>
      </c>
      <c r="C7" s="8" t="s">
        <v>144</v>
      </c>
      <c r="D7" s="106" t="s">
        <v>92</v>
      </c>
      <c r="E7" s="107" t="s">
        <v>317</v>
      </c>
      <c r="F7" s="108"/>
    </row>
    <row r="8" spans="1:7" s="109" customFormat="1" ht="15" x14ac:dyDescent="0.2">
      <c r="A8" s="110"/>
      <c r="B8" s="5"/>
      <c r="C8" s="8"/>
      <c r="D8" s="106"/>
      <c r="E8" s="182"/>
      <c r="F8" s="183"/>
    </row>
    <row r="9" spans="1:7" ht="36" customHeight="1" x14ac:dyDescent="0.2">
      <c r="A9" s="4"/>
      <c r="B9" s="5" t="s">
        <v>145</v>
      </c>
      <c r="C9" s="10" t="s">
        <v>146</v>
      </c>
      <c r="D9" s="11" t="s">
        <v>92</v>
      </c>
      <c r="E9" s="174" t="s">
        <v>318</v>
      </c>
      <c r="F9" s="175"/>
    </row>
    <row r="10" spans="1:7" ht="25.5" x14ac:dyDescent="0.2">
      <c r="A10" s="4"/>
      <c r="B10" s="165" t="s">
        <v>147</v>
      </c>
      <c r="C10" s="179" t="s">
        <v>148</v>
      </c>
      <c r="D10" s="181" t="s">
        <v>92</v>
      </c>
      <c r="E10" s="5">
        <v>1</v>
      </c>
      <c r="F10" s="115" t="s">
        <v>319</v>
      </c>
    </row>
    <row r="11" spans="1:7" ht="25.5" x14ac:dyDescent="0.2">
      <c r="A11" s="4"/>
      <c r="B11" s="166"/>
      <c r="C11" s="169"/>
      <c r="D11" s="172"/>
      <c r="E11" s="5">
        <v>2</v>
      </c>
      <c r="F11" s="115" t="s">
        <v>320</v>
      </c>
    </row>
    <row r="12" spans="1:7" s="97" customFormat="1" ht="25.5" x14ac:dyDescent="0.2">
      <c r="A12" s="98"/>
      <c r="B12" s="166"/>
      <c r="C12" s="169"/>
      <c r="D12" s="172"/>
      <c r="E12" s="5">
        <v>3</v>
      </c>
      <c r="F12" s="115" t="s">
        <v>321</v>
      </c>
    </row>
    <row r="13" spans="1:7" ht="15" x14ac:dyDescent="0.2">
      <c r="A13" s="4"/>
      <c r="B13" s="178"/>
      <c r="C13" s="180"/>
      <c r="D13" s="177"/>
      <c r="E13" s="5"/>
      <c r="F13" s="102"/>
    </row>
    <row r="14" spans="1:7" ht="76.5" x14ac:dyDescent="0.2">
      <c r="A14" s="4"/>
      <c r="B14" s="165" t="s">
        <v>163</v>
      </c>
      <c r="C14" s="168" t="s">
        <v>167</v>
      </c>
      <c r="D14" s="171" t="s">
        <v>92</v>
      </c>
      <c r="E14" s="5">
        <v>1</v>
      </c>
      <c r="F14" s="115" t="s">
        <v>322</v>
      </c>
    </row>
    <row r="15" spans="1:7" ht="127.5" x14ac:dyDescent="0.2">
      <c r="A15" s="4"/>
      <c r="B15" s="166"/>
      <c r="C15" s="169"/>
      <c r="D15" s="172"/>
      <c r="E15" s="5">
        <v>2</v>
      </c>
      <c r="F15" s="115" t="s">
        <v>323</v>
      </c>
    </row>
    <row r="16" spans="1:7" ht="89.25" x14ac:dyDescent="0.2">
      <c r="A16" s="4"/>
      <c r="B16" s="166"/>
      <c r="C16" s="169"/>
      <c r="D16" s="172"/>
      <c r="E16" s="5">
        <v>3</v>
      </c>
      <c r="F16" s="116" t="s">
        <v>324</v>
      </c>
    </row>
    <row r="17" spans="1:6" ht="15" x14ac:dyDescent="0.2">
      <c r="A17" s="4"/>
      <c r="B17" s="167"/>
      <c r="C17" s="170"/>
      <c r="D17" s="173"/>
      <c r="E17" s="100"/>
      <c r="F17" s="103"/>
    </row>
  </sheetData>
  <mergeCells count="14">
    <mergeCell ref="A1:F1"/>
    <mergeCell ref="A2:F2"/>
    <mergeCell ref="A3:F3"/>
    <mergeCell ref="B4:F4"/>
    <mergeCell ref="E5:F5"/>
    <mergeCell ref="B14:B17"/>
    <mergeCell ref="C14:C17"/>
    <mergeCell ref="D14:D17"/>
    <mergeCell ref="E9:F9"/>
    <mergeCell ref="E6:F6"/>
    <mergeCell ref="B10:B13"/>
    <mergeCell ref="C10:C13"/>
    <mergeCell ref="D10:D13"/>
    <mergeCell ref="E8:F8"/>
  </mergeCells>
  <dataValidations count="1">
    <dataValidation type="list" allowBlank="1" showErrorMessage="1" sqref="E5">
      <formula1>prodi</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7"/>
  <sheetViews>
    <sheetView topLeftCell="A62" zoomScale="120" zoomScaleNormal="120" workbookViewId="0">
      <selection activeCell="B78" sqref="B78"/>
    </sheetView>
  </sheetViews>
  <sheetFormatPr defaultColWidth="14.42578125" defaultRowHeight="15.75" customHeight="1" x14ac:dyDescent="0.2"/>
  <cols>
    <col min="1" max="1" width="41.85546875" customWidth="1"/>
  </cols>
  <sheetData>
    <row r="1" spans="1:2" ht="15" x14ac:dyDescent="0.25">
      <c r="A1" s="1" t="s">
        <v>0</v>
      </c>
      <c r="B1" s="2" t="s">
        <v>1</v>
      </c>
    </row>
    <row r="2" spans="1:2" ht="15" x14ac:dyDescent="0.25">
      <c r="A2" s="2" t="s">
        <v>3</v>
      </c>
      <c r="B2" s="2" t="s">
        <v>4</v>
      </c>
    </row>
    <row r="3" spans="1:2" ht="15" x14ac:dyDescent="0.25">
      <c r="A3" s="2" t="s">
        <v>5</v>
      </c>
      <c r="B3" s="2" t="s">
        <v>6</v>
      </c>
    </row>
    <row r="4" spans="1:2" ht="15" x14ac:dyDescent="0.25">
      <c r="A4" s="2" t="s">
        <v>7</v>
      </c>
      <c r="B4" s="2" t="s">
        <v>8</v>
      </c>
    </row>
    <row r="5" spans="1:2" ht="15" x14ac:dyDescent="0.25">
      <c r="A5" s="2" t="s">
        <v>9</v>
      </c>
      <c r="B5" s="2" t="s">
        <v>10</v>
      </c>
    </row>
    <row r="6" spans="1:2" ht="15" x14ac:dyDescent="0.25">
      <c r="A6" s="2" t="s">
        <v>11</v>
      </c>
      <c r="B6" s="2" t="s">
        <v>12</v>
      </c>
    </row>
    <row r="7" spans="1:2" ht="15" x14ac:dyDescent="0.25">
      <c r="A7" s="2" t="s">
        <v>13</v>
      </c>
      <c r="B7" s="2" t="s">
        <v>14</v>
      </c>
    </row>
    <row r="8" spans="1:2" ht="15" x14ac:dyDescent="0.25">
      <c r="A8" s="2" t="s">
        <v>16</v>
      </c>
      <c r="B8" s="2" t="s">
        <v>17</v>
      </c>
    </row>
    <row r="9" spans="1:2" ht="15" x14ac:dyDescent="0.25">
      <c r="A9" s="2" t="s">
        <v>18</v>
      </c>
      <c r="B9" s="2" t="s">
        <v>19</v>
      </c>
    </row>
    <row r="10" spans="1:2" ht="15" x14ac:dyDescent="0.25">
      <c r="A10" s="2" t="s">
        <v>20</v>
      </c>
      <c r="B10" s="2" t="s">
        <v>21</v>
      </c>
    </row>
    <row r="11" spans="1:2" ht="15" x14ac:dyDescent="0.25">
      <c r="A11" s="2" t="s">
        <v>22</v>
      </c>
      <c r="B11" s="2" t="s">
        <v>23</v>
      </c>
    </row>
    <row r="12" spans="1:2" ht="15" x14ac:dyDescent="0.25">
      <c r="A12" s="2" t="s">
        <v>24</v>
      </c>
      <c r="B12" s="2" t="s">
        <v>25</v>
      </c>
    </row>
    <row r="13" spans="1:2" ht="15" x14ac:dyDescent="0.25">
      <c r="A13" s="2" t="s">
        <v>26</v>
      </c>
      <c r="B13" s="2" t="s">
        <v>27</v>
      </c>
    </row>
    <row r="14" spans="1:2" ht="15" x14ac:dyDescent="0.25">
      <c r="A14" s="2" t="s">
        <v>28</v>
      </c>
      <c r="B14" s="2" t="s">
        <v>29</v>
      </c>
    </row>
    <row r="15" spans="1:2" ht="15" x14ac:dyDescent="0.25">
      <c r="A15" s="2" t="s">
        <v>30</v>
      </c>
      <c r="B15" s="2" t="s">
        <v>31</v>
      </c>
    </row>
    <row r="16" spans="1:2" ht="15" x14ac:dyDescent="0.25">
      <c r="A16" s="2" t="s">
        <v>32</v>
      </c>
      <c r="B16" s="2" t="s">
        <v>33</v>
      </c>
    </row>
    <row r="17" spans="1:2" ht="15" x14ac:dyDescent="0.25">
      <c r="A17" s="2" t="s">
        <v>34</v>
      </c>
      <c r="B17" s="2" t="s">
        <v>35</v>
      </c>
    </row>
    <row r="18" spans="1:2" ht="15" x14ac:dyDescent="0.25">
      <c r="A18" s="2" t="s">
        <v>36</v>
      </c>
      <c r="B18" s="2" t="s">
        <v>37</v>
      </c>
    </row>
    <row r="19" spans="1:2" ht="15" x14ac:dyDescent="0.25">
      <c r="A19" s="2" t="s">
        <v>38</v>
      </c>
      <c r="B19" s="2" t="s">
        <v>39</v>
      </c>
    </row>
    <row r="20" spans="1:2" ht="15" x14ac:dyDescent="0.25">
      <c r="A20" s="2" t="s">
        <v>40</v>
      </c>
      <c r="B20" s="2" t="s">
        <v>41</v>
      </c>
    </row>
    <row r="21" spans="1:2" ht="15" x14ac:dyDescent="0.25">
      <c r="A21" s="2" t="s">
        <v>42</v>
      </c>
      <c r="B21" s="2" t="s">
        <v>43</v>
      </c>
    </row>
    <row r="22" spans="1:2" ht="15" x14ac:dyDescent="0.25">
      <c r="A22" s="2" t="s">
        <v>44</v>
      </c>
      <c r="B22" s="2" t="s">
        <v>45</v>
      </c>
    </row>
    <row r="23" spans="1:2" ht="15" x14ac:dyDescent="0.25">
      <c r="A23" s="2" t="s">
        <v>46</v>
      </c>
      <c r="B23" s="2" t="s">
        <v>47</v>
      </c>
    </row>
    <row r="24" spans="1:2" ht="15" x14ac:dyDescent="0.25">
      <c r="A24" s="2" t="s">
        <v>48</v>
      </c>
      <c r="B24" s="2" t="s">
        <v>49</v>
      </c>
    </row>
    <row r="25" spans="1:2" ht="15" x14ac:dyDescent="0.25">
      <c r="A25" s="2" t="s">
        <v>50</v>
      </c>
      <c r="B25" s="2" t="s">
        <v>51</v>
      </c>
    </row>
    <row r="26" spans="1:2" ht="15" x14ac:dyDescent="0.25">
      <c r="A26" s="2" t="s">
        <v>52</v>
      </c>
      <c r="B26" s="2" t="s">
        <v>53</v>
      </c>
    </row>
    <row r="27" spans="1:2" ht="15" x14ac:dyDescent="0.25">
      <c r="A27" s="2" t="s">
        <v>54</v>
      </c>
      <c r="B27" s="2" t="s">
        <v>55</v>
      </c>
    </row>
    <row r="28" spans="1:2" ht="15" x14ac:dyDescent="0.25">
      <c r="A28" s="2" t="s">
        <v>56</v>
      </c>
      <c r="B28" s="2" t="s">
        <v>57</v>
      </c>
    </row>
    <row r="29" spans="1:2" ht="15" x14ac:dyDescent="0.25">
      <c r="A29" s="2" t="s">
        <v>58</v>
      </c>
      <c r="B29" s="2" t="s">
        <v>59</v>
      </c>
    </row>
    <row r="30" spans="1:2" ht="15" x14ac:dyDescent="0.25">
      <c r="A30" s="2" t="s">
        <v>60</v>
      </c>
      <c r="B30" s="2" t="s">
        <v>61</v>
      </c>
    </row>
    <row r="31" spans="1:2" ht="15" x14ac:dyDescent="0.25">
      <c r="A31" s="2" t="s">
        <v>62</v>
      </c>
      <c r="B31" s="2" t="s">
        <v>63</v>
      </c>
    </row>
    <row r="32" spans="1:2" ht="15" x14ac:dyDescent="0.25">
      <c r="A32" s="2" t="s">
        <v>64</v>
      </c>
      <c r="B32" s="2" t="s">
        <v>65</v>
      </c>
    </row>
    <row r="33" spans="1:2" ht="15" x14ac:dyDescent="0.25">
      <c r="A33" s="2" t="s">
        <v>66</v>
      </c>
      <c r="B33" s="2" t="s">
        <v>67</v>
      </c>
    </row>
    <row r="34" spans="1:2" ht="15" x14ac:dyDescent="0.25">
      <c r="A34" s="2" t="s">
        <v>68</v>
      </c>
      <c r="B34" s="2" t="s">
        <v>70</v>
      </c>
    </row>
    <row r="35" spans="1:2" ht="15" x14ac:dyDescent="0.25">
      <c r="A35" s="2" t="s">
        <v>71</v>
      </c>
      <c r="B35" s="2" t="s">
        <v>72</v>
      </c>
    </row>
    <row r="36" spans="1:2" ht="15" x14ac:dyDescent="0.25">
      <c r="A36" s="2" t="s">
        <v>73</v>
      </c>
      <c r="B36" s="2" t="s">
        <v>74</v>
      </c>
    </row>
    <row r="37" spans="1:2" ht="15" x14ac:dyDescent="0.25">
      <c r="A37" s="2" t="s">
        <v>75</v>
      </c>
      <c r="B37" s="2" t="s">
        <v>76</v>
      </c>
    </row>
    <row r="38" spans="1:2" ht="15" x14ac:dyDescent="0.25">
      <c r="A38" s="2" t="s">
        <v>78</v>
      </c>
      <c r="B38" s="2" t="s">
        <v>79</v>
      </c>
    </row>
    <row r="39" spans="1:2" ht="15" x14ac:dyDescent="0.25">
      <c r="A39" s="2" t="s">
        <v>80</v>
      </c>
      <c r="B39" s="2" t="s">
        <v>81</v>
      </c>
    </row>
    <row r="40" spans="1:2" ht="15" x14ac:dyDescent="0.25">
      <c r="A40" s="2" t="s">
        <v>82</v>
      </c>
      <c r="B40" s="2" t="s">
        <v>83</v>
      </c>
    </row>
    <row r="41" spans="1:2" ht="15" x14ac:dyDescent="0.25">
      <c r="A41" s="2" t="s">
        <v>84</v>
      </c>
      <c r="B41" s="2" t="s">
        <v>85</v>
      </c>
    </row>
    <row r="42" spans="1:2" ht="15" x14ac:dyDescent="0.25">
      <c r="A42" s="2" t="s">
        <v>86</v>
      </c>
      <c r="B42" s="2" t="s">
        <v>87</v>
      </c>
    </row>
    <row r="43" spans="1:2" ht="15" x14ac:dyDescent="0.25">
      <c r="A43" s="2" t="s">
        <v>88</v>
      </c>
      <c r="B43" s="2" t="s">
        <v>89</v>
      </c>
    </row>
    <row r="44" spans="1:2" ht="15" x14ac:dyDescent="0.25">
      <c r="A44" s="2" t="s">
        <v>90</v>
      </c>
      <c r="B44" s="2" t="s">
        <v>91</v>
      </c>
    </row>
    <row r="45" spans="1:2" ht="15" x14ac:dyDescent="0.25">
      <c r="A45" s="2" t="s">
        <v>93</v>
      </c>
      <c r="B45" s="2" t="s">
        <v>94</v>
      </c>
    </row>
    <row r="46" spans="1:2" ht="15" x14ac:dyDescent="0.25">
      <c r="A46" s="2" t="s">
        <v>95</v>
      </c>
      <c r="B46" s="2" t="s">
        <v>96</v>
      </c>
    </row>
    <row r="47" spans="1:2" ht="15" x14ac:dyDescent="0.25">
      <c r="A47" s="2" t="s">
        <v>97</v>
      </c>
      <c r="B47" s="2" t="s">
        <v>98</v>
      </c>
    </row>
    <row r="48" spans="1:2" ht="15" x14ac:dyDescent="0.25">
      <c r="A48" s="2" t="s">
        <v>99</v>
      </c>
      <c r="B48" s="2" t="s">
        <v>100</v>
      </c>
    </row>
    <row r="49" spans="1:2" ht="15" x14ac:dyDescent="0.25">
      <c r="A49" s="2" t="s">
        <v>101</v>
      </c>
      <c r="B49" s="2" t="s">
        <v>102</v>
      </c>
    </row>
    <row r="50" spans="1:2" ht="15" x14ac:dyDescent="0.25">
      <c r="A50" s="2" t="s">
        <v>103</v>
      </c>
      <c r="B50" s="2" t="s">
        <v>104</v>
      </c>
    </row>
    <row r="51" spans="1:2" ht="15" x14ac:dyDescent="0.25">
      <c r="A51" s="2" t="s">
        <v>105</v>
      </c>
      <c r="B51" s="2" t="s">
        <v>106</v>
      </c>
    </row>
    <row r="52" spans="1:2" ht="15" x14ac:dyDescent="0.25">
      <c r="A52" s="2" t="s">
        <v>107</v>
      </c>
      <c r="B52" s="2" t="s">
        <v>108</v>
      </c>
    </row>
    <row r="53" spans="1:2" ht="15" x14ac:dyDescent="0.25">
      <c r="A53" s="2" t="s">
        <v>109</v>
      </c>
      <c r="B53" s="2" t="s">
        <v>110</v>
      </c>
    </row>
    <row r="54" spans="1:2" ht="15" x14ac:dyDescent="0.25">
      <c r="A54" s="2" t="s">
        <v>111</v>
      </c>
      <c r="B54" s="2" t="s">
        <v>112</v>
      </c>
    </row>
    <row r="55" spans="1:2" ht="15" x14ac:dyDescent="0.25">
      <c r="A55" s="2" t="s">
        <v>113</v>
      </c>
      <c r="B55" s="2" t="s">
        <v>114</v>
      </c>
    </row>
    <row r="56" spans="1:2" ht="15" x14ac:dyDescent="0.25">
      <c r="A56" s="2" t="s">
        <v>115</v>
      </c>
      <c r="B56" s="2" t="s">
        <v>116</v>
      </c>
    </row>
    <row r="57" spans="1:2" ht="15" x14ac:dyDescent="0.25">
      <c r="A57" s="2" t="s">
        <v>117</v>
      </c>
      <c r="B57" s="2" t="s">
        <v>118</v>
      </c>
    </row>
    <row r="58" spans="1:2" ht="15" x14ac:dyDescent="0.25">
      <c r="A58" s="2" t="s">
        <v>119</v>
      </c>
      <c r="B58" s="2" t="s">
        <v>120</v>
      </c>
    </row>
    <row r="59" spans="1:2" ht="15" x14ac:dyDescent="0.25">
      <c r="A59" s="2" t="s">
        <v>121</v>
      </c>
      <c r="B59" s="2" t="s">
        <v>122</v>
      </c>
    </row>
    <row r="60" spans="1:2" ht="15" x14ac:dyDescent="0.25">
      <c r="A60" s="2" t="s">
        <v>123</v>
      </c>
      <c r="B60" s="2" t="s">
        <v>124</v>
      </c>
    </row>
    <row r="61" spans="1:2" ht="15" x14ac:dyDescent="0.25">
      <c r="A61" s="2" t="s">
        <v>125</v>
      </c>
      <c r="B61" s="2" t="s">
        <v>126</v>
      </c>
    </row>
    <row r="62" spans="1:2" ht="15" x14ac:dyDescent="0.25">
      <c r="A62" s="2" t="s">
        <v>127</v>
      </c>
      <c r="B62" s="2" t="s">
        <v>128</v>
      </c>
    </row>
    <row r="63" spans="1:2" ht="15" x14ac:dyDescent="0.25">
      <c r="A63" s="2" t="s">
        <v>129</v>
      </c>
      <c r="B63" s="2" t="s">
        <v>130</v>
      </c>
    </row>
    <row r="64" spans="1:2" ht="15" x14ac:dyDescent="0.25">
      <c r="A64" s="2" t="s">
        <v>131</v>
      </c>
      <c r="B64" s="2" t="s">
        <v>132</v>
      </c>
    </row>
    <row r="65" spans="1:2" ht="15" x14ac:dyDescent="0.25">
      <c r="A65" s="2" t="s">
        <v>133</v>
      </c>
      <c r="B65" s="2" t="s">
        <v>134</v>
      </c>
    </row>
    <row r="66" spans="1:2" ht="15" x14ac:dyDescent="0.25">
      <c r="A66" s="2" t="s">
        <v>135</v>
      </c>
      <c r="B66" s="2" t="s">
        <v>136</v>
      </c>
    </row>
    <row r="67" spans="1:2" ht="15" x14ac:dyDescent="0.25">
      <c r="A67" s="2" t="s">
        <v>137</v>
      </c>
      <c r="B67" s="2" t="s">
        <v>138</v>
      </c>
    </row>
    <row r="68" spans="1:2" thickBot="1" x14ac:dyDescent="0.3">
      <c r="A68" s="2" t="s">
        <v>139</v>
      </c>
      <c r="B68" s="2" t="s">
        <v>140</v>
      </c>
    </row>
    <row r="69" spans="1:2" ht="15.75" customHeight="1" thickBot="1" x14ac:dyDescent="0.3">
      <c r="A69" s="44" t="s">
        <v>227</v>
      </c>
      <c r="B69" s="12" t="s">
        <v>236</v>
      </c>
    </row>
    <row r="70" spans="1:2" ht="15.75" customHeight="1" thickBot="1" x14ac:dyDescent="0.3">
      <c r="A70" s="45" t="s">
        <v>228</v>
      </c>
      <c r="B70" s="46" t="s">
        <v>237</v>
      </c>
    </row>
    <row r="71" spans="1:2" ht="15.75" customHeight="1" thickBot="1" x14ac:dyDescent="0.3">
      <c r="A71" s="45" t="s">
        <v>229</v>
      </c>
      <c r="B71" s="46" t="s">
        <v>238</v>
      </c>
    </row>
    <row r="72" spans="1:2" ht="15.75" customHeight="1" thickBot="1" x14ac:dyDescent="0.3">
      <c r="A72" s="45" t="s">
        <v>230</v>
      </c>
      <c r="B72" s="46" t="s">
        <v>239</v>
      </c>
    </row>
    <row r="73" spans="1:2" ht="15.75" customHeight="1" thickBot="1" x14ac:dyDescent="0.3">
      <c r="A73" s="45" t="s">
        <v>231</v>
      </c>
      <c r="B73" s="46" t="s">
        <v>240</v>
      </c>
    </row>
    <row r="74" spans="1:2" ht="15.75" customHeight="1" thickBot="1" x14ac:dyDescent="0.3">
      <c r="A74" s="45" t="s">
        <v>232</v>
      </c>
      <c r="B74" s="46" t="s">
        <v>241</v>
      </c>
    </row>
    <row r="75" spans="1:2" ht="15.75" customHeight="1" thickBot="1" x14ac:dyDescent="0.3">
      <c r="A75" s="45" t="s">
        <v>233</v>
      </c>
      <c r="B75" s="46" t="s">
        <v>242</v>
      </c>
    </row>
    <row r="76" spans="1:2" ht="15.75" customHeight="1" thickBot="1" x14ac:dyDescent="0.3">
      <c r="A76" s="45" t="s">
        <v>234</v>
      </c>
      <c r="B76" s="46" t="s">
        <v>243</v>
      </c>
    </row>
    <row r="77" spans="1:2" ht="15.75" customHeight="1" thickBot="1" x14ac:dyDescent="0.3">
      <c r="A77" s="45" t="s">
        <v>235</v>
      </c>
      <c r="B77" s="46"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7"/>
  <sheetViews>
    <sheetView showGridLines="0" workbookViewId="0">
      <selection activeCell="E13" sqref="E13"/>
    </sheetView>
  </sheetViews>
  <sheetFormatPr defaultColWidth="14.42578125" defaultRowHeight="12.75" x14ac:dyDescent="0.2"/>
  <cols>
    <col min="3" max="3" width="53.140625" customWidth="1"/>
    <col min="4" max="4" width="9.28515625" customWidth="1"/>
    <col min="5" max="5" width="63.140625" customWidth="1"/>
  </cols>
  <sheetData>
    <row r="1" spans="1:5" ht="15.75" x14ac:dyDescent="0.25">
      <c r="A1" s="34" t="s">
        <v>150</v>
      </c>
      <c r="B1" s="189" t="s">
        <v>154</v>
      </c>
      <c r="C1" s="185"/>
      <c r="D1" s="185"/>
      <c r="E1" s="185"/>
    </row>
    <row r="2" spans="1:5" ht="15" x14ac:dyDescent="0.25">
      <c r="A2" s="12"/>
      <c r="B2" s="176"/>
      <c r="C2" s="176"/>
      <c r="D2" s="176"/>
      <c r="E2" s="176"/>
    </row>
    <row r="3" spans="1:5" ht="16.5" thickBot="1" x14ac:dyDescent="0.3">
      <c r="A3" s="12"/>
      <c r="B3" s="14" t="s">
        <v>155</v>
      </c>
      <c r="C3" s="14" t="s">
        <v>156</v>
      </c>
      <c r="D3" s="190" t="s">
        <v>157</v>
      </c>
      <c r="E3" s="191"/>
    </row>
    <row r="4" spans="1:5" ht="63.75" thickBot="1" x14ac:dyDescent="0.3">
      <c r="A4" s="12"/>
      <c r="B4" s="112">
        <v>1</v>
      </c>
      <c r="C4" s="117" t="s">
        <v>325</v>
      </c>
      <c r="D4" s="118"/>
      <c r="E4" s="119" t="s">
        <v>326</v>
      </c>
    </row>
    <row r="5" spans="1:5" ht="32.25" thickBot="1" x14ac:dyDescent="0.3">
      <c r="A5" s="12"/>
      <c r="B5" s="112">
        <v>2</v>
      </c>
      <c r="C5" s="120" t="s">
        <v>327</v>
      </c>
      <c r="D5" s="15"/>
      <c r="E5" s="121" t="s">
        <v>328</v>
      </c>
    </row>
    <row r="6" spans="1:5" ht="16.5" thickBot="1" x14ac:dyDescent="0.3">
      <c r="A6" s="12"/>
      <c r="B6" s="112">
        <v>3</v>
      </c>
      <c r="C6" s="120" t="s">
        <v>329</v>
      </c>
      <c r="D6" s="15"/>
      <c r="E6" s="121" t="s">
        <v>330</v>
      </c>
    </row>
    <row r="7" spans="1:5" ht="32.25" thickBot="1" x14ac:dyDescent="0.25">
      <c r="B7" s="122">
        <v>4</v>
      </c>
      <c r="C7" s="120" t="s">
        <v>331</v>
      </c>
      <c r="D7" s="15"/>
      <c r="E7" s="121" t="s">
        <v>332</v>
      </c>
    </row>
  </sheetData>
  <mergeCells count="3">
    <mergeCell ref="B1:E1"/>
    <mergeCell ref="B2:E2"/>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7"/>
  <sheetViews>
    <sheetView showGridLines="0" topLeftCell="A45" workbookViewId="0">
      <selection activeCell="D13" sqref="D13"/>
    </sheetView>
  </sheetViews>
  <sheetFormatPr defaultColWidth="14.42578125" defaultRowHeight="12.75" x14ac:dyDescent="0.2"/>
  <cols>
    <col min="3" max="3" width="10.7109375" customWidth="1"/>
    <col min="4" max="4" width="138.5703125" style="101" customWidth="1"/>
  </cols>
  <sheetData>
    <row r="1" spans="1:4" ht="15.75" x14ac:dyDescent="0.25">
      <c r="A1" s="35" t="s">
        <v>149</v>
      </c>
      <c r="B1" s="189" t="s">
        <v>151</v>
      </c>
      <c r="C1" s="185"/>
      <c r="D1" s="185"/>
    </row>
    <row r="2" spans="1:4" ht="15" x14ac:dyDescent="0.25">
      <c r="A2" s="12"/>
      <c r="B2" s="176"/>
      <c r="C2" s="176"/>
      <c r="D2" s="176"/>
    </row>
    <row r="3" spans="1:4" ht="15.75" x14ac:dyDescent="0.25">
      <c r="A3" s="12"/>
      <c r="B3" s="13" t="s">
        <v>152</v>
      </c>
      <c r="C3" s="192" t="s">
        <v>153</v>
      </c>
      <c r="D3" s="191"/>
    </row>
    <row r="4" spans="1:4" ht="15.75" x14ac:dyDescent="0.25">
      <c r="A4" s="12"/>
      <c r="B4" s="195">
        <v>1</v>
      </c>
      <c r="C4" s="196" t="s">
        <v>158</v>
      </c>
      <c r="D4" s="197"/>
    </row>
    <row r="5" spans="1:4" ht="15.75" x14ac:dyDescent="0.25">
      <c r="A5" s="12"/>
      <c r="B5" s="169"/>
      <c r="C5" s="123" t="s">
        <v>159</v>
      </c>
      <c r="D5" s="124" t="s">
        <v>333</v>
      </c>
    </row>
    <row r="6" spans="1:4" ht="16.5" customHeight="1" x14ac:dyDescent="0.25">
      <c r="A6" s="12"/>
      <c r="B6" s="169"/>
      <c r="C6" s="123" t="s">
        <v>160</v>
      </c>
      <c r="D6" s="124" t="s">
        <v>334</v>
      </c>
    </row>
    <row r="7" spans="1:4" s="97" customFormat="1" ht="16.5" customHeight="1" x14ac:dyDescent="0.25">
      <c r="A7" s="12"/>
      <c r="B7" s="169"/>
      <c r="C7" s="123" t="s">
        <v>161</v>
      </c>
      <c r="D7" s="124" t="s">
        <v>335</v>
      </c>
    </row>
    <row r="8" spans="1:4" s="97" customFormat="1" ht="15.75" x14ac:dyDescent="0.25">
      <c r="A8" s="12"/>
      <c r="B8" s="169"/>
      <c r="C8" s="123" t="s">
        <v>291</v>
      </c>
      <c r="D8" s="124" t="s">
        <v>336</v>
      </c>
    </row>
    <row r="9" spans="1:4" s="97" customFormat="1" ht="15.75" x14ac:dyDescent="0.25">
      <c r="A9" s="12"/>
      <c r="B9" s="169"/>
      <c r="C9" s="123" t="s">
        <v>292</v>
      </c>
      <c r="D9" s="124" t="s">
        <v>337</v>
      </c>
    </row>
    <row r="10" spans="1:4" s="97" customFormat="1" ht="15.75" x14ac:dyDescent="0.25">
      <c r="A10" s="12"/>
      <c r="B10" s="169"/>
      <c r="C10" s="123" t="s">
        <v>293</v>
      </c>
      <c r="D10" s="124" t="s">
        <v>338</v>
      </c>
    </row>
    <row r="11" spans="1:4" s="97" customFormat="1" ht="15.75" x14ac:dyDescent="0.25">
      <c r="A11" s="12"/>
      <c r="B11" s="169"/>
      <c r="C11" s="123" t="s">
        <v>294</v>
      </c>
      <c r="D11" s="124" t="s">
        <v>339</v>
      </c>
    </row>
    <row r="12" spans="1:4" s="97" customFormat="1" ht="15.75" x14ac:dyDescent="0.25">
      <c r="A12" s="12"/>
      <c r="B12" s="169"/>
      <c r="C12" s="123" t="s">
        <v>295</v>
      </c>
      <c r="D12" s="124" t="s">
        <v>340</v>
      </c>
    </row>
    <row r="13" spans="1:4" s="97" customFormat="1" ht="15.75" x14ac:dyDescent="0.25">
      <c r="A13" s="12"/>
      <c r="B13" s="169"/>
      <c r="C13" s="123" t="s">
        <v>296</v>
      </c>
      <c r="D13" s="124" t="s">
        <v>341</v>
      </c>
    </row>
    <row r="14" spans="1:4" ht="15.75" x14ac:dyDescent="0.25">
      <c r="A14" s="12"/>
      <c r="B14" s="169"/>
      <c r="C14" s="123" t="s">
        <v>297</v>
      </c>
      <c r="D14" s="124" t="s">
        <v>342</v>
      </c>
    </row>
    <row r="15" spans="1:4" ht="31.5" x14ac:dyDescent="0.25">
      <c r="A15" s="12"/>
      <c r="B15" s="169"/>
      <c r="C15" s="123" t="s">
        <v>343</v>
      </c>
      <c r="D15" s="124" t="s">
        <v>344</v>
      </c>
    </row>
    <row r="16" spans="1:4" ht="15.75" x14ac:dyDescent="0.25">
      <c r="A16" s="12"/>
      <c r="B16" s="169"/>
      <c r="C16" s="123" t="s">
        <v>345</v>
      </c>
      <c r="D16" s="124" t="s">
        <v>346</v>
      </c>
    </row>
    <row r="17" spans="1:4" ht="15.75" x14ac:dyDescent="0.25">
      <c r="A17" s="12"/>
      <c r="B17" s="169"/>
      <c r="C17" s="123" t="s">
        <v>347</v>
      </c>
      <c r="D17" s="124" t="s">
        <v>348</v>
      </c>
    </row>
    <row r="18" spans="1:4" s="97" customFormat="1" ht="15.75" x14ac:dyDescent="0.25">
      <c r="A18" s="12"/>
      <c r="B18" s="195">
        <v>2</v>
      </c>
      <c r="C18" s="196" t="s">
        <v>162</v>
      </c>
      <c r="D18" s="197"/>
    </row>
    <row r="19" spans="1:4" ht="31.5" x14ac:dyDescent="0.25">
      <c r="A19" s="12"/>
      <c r="B19" s="169"/>
      <c r="C19" s="123" t="s">
        <v>164</v>
      </c>
      <c r="D19" s="125" t="s">
        <v>349</v>
      </c>
    </row>
    <row r="20" spans="1:4" ht="15.75" x14ac:dyDescent="0.25">
      <c r="A20" s="12"/>
      <c r="B20" s="169"/>
      <c r="C20" s="123" t="s">
        <v>165</v>
      </c>
      <c r="D20" s="126" t="s">
        <v>350</v>
      </c>
    </row>
    <row r="21" spans="1:4" ht="15.75" x14ac:dyDescent="0.25">
      <c r="A21" s="12"/>
      <c r="B21" s="169"/>
      <c r="C21" s="123" t="s">
        <v>166</v>
      </c>
      <c r="D21" s="126" t="s">
        <v>351</v>
      </c>
    </row>
    <row r="22" spans="1:4" ht="15.75" x14ac:dyDescent="0.25">
      <c r="A22" s="12"/>
      <c r="B22" s="169"/>
      <c r="C22" s="123" t="s">
        <v>298</v>
      </c>
      <c r="D22" s="127" t="s">
        <v>352</v>
      </c>
    </row>
    <row r="23" spans="1:4" ht="15.75" x14ac:dyDescent="0.25">
      <c r="A23" s="12"/>
      <c r="B23" s="113"/>
      <c r="C23" s="123" t="s">
        <v>299</v>
      </c>
      <c r="D23" s="128" t="s">
        <v>353</v>
      </c>
    </row>
    <row r="24" spans="1:4" s="97" customFormat="1" ht="15.75" x14ac:dyDescent="0.25">
      <c r="A24" s="12"/>
      <c r="B24" s="113"/>
      <c r="C24" s="123" t="s">
        <v>354</v>
      </c>
      <c r="D24" s="128" t="s">
        <v>355</v>
      </c>
    </row>
    <row r="25" spans="1:4" s="97" customFormat="1" ht="15.75" x14ac:dyDescent="0.25">
      <c r="A25" s="12"/>
      <c r="B25" s="113"/>
      <c r="C25" s="123" t="s">
        <v>356</v>
      </c>
      <c r="D25" s="128" t="s">
        <v>357</v>
      </c>
    </row>
    <row r="26" spans="1:4" s="97" customFormat="1" ht="15.75" x14ac:dyDescent="0.25">
      <c r="A26" s="12"/>
      <c r="B26" s="113"/>
      <c r="C26" s="123" t="s">
        <v>358</v>
      </c>
      <c r="D26" s="128" t="s">
        <v>359</v>
      </c>
    </row>
    <row r="27" spans="1:4" s="97" customFormat="1" ht="15.75" x14ac:dyDescent="0.25">
      <c r="A27" s="12"/>
      <c r="B27" s="113"/>
      <c r="C27" s="123" t="s">
        <v>360</v>
      </c>
      <c r="D27" s="128" t="s">
        <v>361</v>
      </c>
    </row>
    <row r="28" spans="1:4" s="97" customFormat="1" ht="15.75" x14ac:dyDescent="0.25">
      <c r="A28" s="12"/>
      <c r="B28" s="113"/>
      <c r="C28" s="123" t="s">
        <v>362</v>
      </c>
      <c r="D28" s="128" t="s">
        <v>363</v>
      </c>
    </row>
    <row r="29" spans="1:4" ht="15.75" x14ac:dyDescent="0.25">
      <c r="A29" s="12"/>
      <c r="B29" s="113"/>
      <c r="C29" s="123" t="s">
        <v>364</v>
      </c>
      <c r="D29" s="128" t="s">
        <v>365</v>
      </c>
    </row>
    <row r="30" spans="1:4" ht="15.75" x14ac:dyDescent="0.25">
      <c r="A30" s="12"/>
      <c r="B30" s="113"/>
      <c r="C30" s="123" t="s">
        <v>366</v>
      </c>
      <c r="D30" s="128" t="s">
        <v>367</v>
      </c>
    </row>
    <row r="31" spans="1:4" ht="15.75" x14ac:dyDescent="0.25">
      <c r="A31" s="12"/>
      <c r="B31" s="113"/>
      <c r="C31" s="123" t="s">
        <v>368</v>
      </c>
      <c r="D31" s="128" t="s">
        <v>369</v>
      </c>
    </row>
    <row r="32" spans="1:4" s="97" customFormat="1" ht="15.75" x14ac:dyDescent="0.25">
      <c r="A32" s="12"/>
      <c r="B32" s="195">
        <v>3</v>
      </c>
      <c r="C32" s="198" t="s">
        <v>168</v>
      </c>
      <c r="D32" s="199"/>
    </row>
    <row r="33" spans="1:4" s="97" customFormat="1" ht="31.5" x14ac:dyDescent="0.25">
      <c r="A33" s="12"/>
      <c r="B33" s="195"/>
      <c r="C33" s="123" t="s">
        <v>169</v>
      </c>
      <c r="D33" s="129" t="s">
        <v>370</v>
      </c>
    </row>
    <row r="34" spans="1:4" s="97" customFormat="1" ht="15.75" x14ac:dyDescent="0.25">
      <c r="A34" s="12"/>
      <c r="B34" s="195"/>
      <c r="C34" s="123" t="s">
        <v>170</v>
      </c>
      <c r="D34" s="124" t="s">
        <v>371</v>
      </c>
    </row>
    <row r="35" spans="1:4" s="97" customFormat="1" ht="47.25" x14ac:dyDescent="0.25">
      <c r="A35" s="12"/>
      <c r="B35" s="195"/>
      <c r="C35" s="123" t="s">
        <v>171</v>
      </c>
      <c r="D35" s="127" t="s">
        <v>372</v>
      </c>
    </row>
    <row r="36" spans="1:4" s="97" customFormat="1" ht="15.75" x14ac:dyDescent="0.25">
      <c r="A36" s="12"/>
      <c r="B36" s="195"/>
      <c r="C36" s="123" t="s">
        <v>300</v>
      </c>
      <c r="D36" s="127" t="s">
        <v>373</v>
      </c>
    </row>
    <row r="37" spans="1:4" ht="15.75" x14ac:dyDescent="0.25">
      <c r="A37" s="12"/>
      <c r="B37" s="169"/>
      <c r="C37" s="123" t="s">
        <v>301</v>
      </c>
      <c r="D37" s="124" t="s">
        <v>374</v>
      </c>
    </row>
    <row r="38" spans="1:4" ht="31.5" x14ac:dyDescent="0.25">
      <c r="A38" s="12"/>
      <c r="B38" s="169"/>
      <c r="C38" s="123" t="s">
        <v>302</v>
      </c>
      <c r="D38" s="124" t="s">
        <v>375</v>
      </c>
    </row>
    <row r="39" spans="1:4" ht="31.5" x14ac:dyDescent="0.25">
      <c r="A39" s="12"/>
      <c r="B39" s="169"/>
      <c r="C39" s="123" t="s">
        <v>303</v>
      </c>
      <c r="D39" s="124" t="s">
        <v>376</v>
      </c>
    </row>
    <row r="40" spans="1:4" ht="15.75" x14ac:dyDescent="0.2">
      <c r="B40" s="169"/>
      <c r="C40" s="123" t="s">
        <v>304</v>
      </c>
      <c r="D40" s="124" t="s">
        <v>377</v>
      </c>
    </row>
    <row r="41" spans="1:4" ht="15.75" x14ac:dyDescent="0.25">
      <c r="B41" s="193">
        <v>4</v>
      </c>
      <c r="C41" s="194" t="s">
        <v>172</v>
      </c>
      <c r="D41" s="172"/>
    </row>
    <row r="42" spans="1:4" ht="15.75" x14ac:dyDescent="0.2">
      <c r="B42" s="193"/>
      <c r="C42" s="130" t="s">
        <v>173</v>
      </c>
      <c r="D42" s="128" t="s">
        <v>378</v>
      </c>
    </row>
    <row r="43" spans="1:4" ht="15.75" x14ac:dyDescent="0.2">
      <c r="B43" s="193"/>
      <c r="C43" s="130" t="s">
        <v>174</v>
      </c>
      <c r="D43" s="128" t="s">
        <v>379</v>
      </c>
    </row>
    <row r="44" spans="1:4" ht="31.5" x14ac:dyDescent="0.2">
      <c r="B44" s="193"/>
      <c r="C44" s="130" t="s">
        <v>175</v>
      </c>
      <c r="D44" s="124" t="s">
        <v>380</v>
      </c>
    </row>
    <row r="45" spans="1:4" ht="31.5" x14ac:dyDescent="0.2">
      <c r="B45" s="193"/>
      <c r="C45" s="130" t="s">
        <v>305</v>
      </c>
      <c r="D45" s="124" t="s">
        <v>381</v>
      </c>
    </row>
    <row r="46" spans="1:4" ht="31.5" x14ac:dyDescent="0.2">
      <c r="B46" s="193"/>
      <c r="C46" s="130" t="s">
        <v>306</v>
      </c>
      <c r="D46" s="124" t="s">
        <v>382</v>
      </c>
    </row>
    <row r="47" spans="1:4" ht="31.5" x14ac:dyDescent="0.2">
      <c r="B47" s="193"/>
      <c r="C47" s="130" t="s">
        <v>306</v>
      </c>
      <c r="D47" s="124" t="s">
        <v>383</v>
      </c>
    </row>
    <row r="48" spans="1:4" ht="15.75" x14ac:dyDescent="0.2">
      <c r="B48" s="193"/>
      <c r="C48" s="130" t="s">
        <v>307</v>
      </c>
      <c r="D48" s="124" t="s">
        <v>384</v>
      </c>
    </row>
    <row r="49" spans="2:4" ht="31.5" x14ac:dyDescent="0.2">
      <c r="B49" s="193"/>
      <c r="C49" s="130" t="s">
        <v>308</v>
      </c>
      <c r="D49" s="124" t="s">
        <v>385</v>
      </c>
    </row>
    <row r="50" spans="2:4" ht="31.5" x14ac:dyDescent="0.2">
      <c r="B50" s="193"/>
      <c r="C50" s="130" t="s">
        <v>309</v>
      </c>
      <c r="D50" s="128" t="s">
        <v>386</v>
      </c>
    </row>
    <row r="51" spans="2:4" ht="31.5" x14ac:dyDescent="0.2">
      <c r="B51" s="193"/>
      <c r="C51" s="130" t="s">
        <v>310</v>
      </c>
      <c r="D51" s="128" t="s">
        <v>387</v>
      </c>
    </row>
    <row r="52" spans="2:4" ht="15.75" x14ac:dyDescent="0.2">
      <c r="B52" s="193"/>
      <c r="C52" s="130" t="s">
        <v>388</v>
      </c>
      <c r="D52" s="124" t="s">
        <v>389</v>
      </c>
    </row>
    <row r="53" spans="2:4" ht="15.75" x14ac:dyDescent="0.2">
      <c r="B53" s="193"/>
      <c r="C53" s="130" t="s">
        <v>390</v>
      </c>
      <c r="D53" s="124" t="s">
        <v>391</v>
      </c>
    </row>
    <row r="54" spans="2:4" ht="31.5" x14ac:dyDescent="0.2">
      <c r="B54" s="193"/>
      <c r="C54" s="130" t="s">
        <v>392</v>
      </c>
      <c r="D54" s="124" t="s">
        <v>393</v>
      </c>
    </row>
    <row r="55" spans="2:4" ht="31.5" x14ac:dyDescent="0.2">
      <c r="B55" s="193"/>
      <c r="C55" s="130" t="s">
        <v>394</v>
      </c>
      <c r="D55" s="124" t="s">
        <v>395</v>
      </c>
    </row>
    <row r="56" spans="2:4" ht="31.5" x14ac:dyDescent="0.2">
      <c r="B56" s="193"/>
      <c r="C56" s="130" t="s">
        <v>396</v>
      </c>
      <c r="D56" s="129" t="s">
        <v>397</v>
      </c>
    </row>
    <row r="57" spans="2:4" x14ac:dyDescent="0.2">
      <c r="B57" s="114"/>
      <c r="C57" s="114"/>
      <c r="D57" s="114"/>
    </row>
  </sheetData>
  <mergeCells count="11">
    <mergeCell ref="B1:D1"/>
    <mergeCell ref="B2:D2"/>
    <mergeCell ref="C3:D3"/>
    <mergeCell ref="B41:B56"/>
    <mergeCell ref="C41:D41"/>
    <mergeCell ref="B4:B17"/>
    <mergeCell ref="C4:D4"/>
    <mergeCell ref="B18:B22"/>
    <mergeCell ref="C18:D18"/>
    <mergeCell ref="B32:B40"/>
    <mergeCell ref="C32:D32"/>
  </mergeCells>
  <phoneticPr fontId="1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07"/>
  <sheetViews>
    <sheetView showGridLines="0" tabSelected="1" zoomScale="85" zoomScaleNormal="85" workbookViewId="0">
      <pane xSplit="4" ySplit="7" topLeftCell="E137" activePane="bottomRight" state="frozen"/>
      <selection pane="topRight" activeCell="E1" sqref="E1"/>
      <selection pane="bottomLeft" activeCell="A8" sqref="A8"/>
      <selection pane="bottomRight" activeCell="G150" sqref="G150"/>
    </sheetView>
  </sheetViews>
  <sheetFormatPr defaultColWidth="14.42578125" defaultRowHeight="15.75" customHeight="1" x14ac:dyDescent="0.2"/>
  <cols>
    <col min="1" max="1" width="6.85546875" style="4" customWidth="1"/>
    <col min="2" max="2" width="12.42578125" style="4" customWidth="1"/>
    <col min="3" max="3" width="50.5703125" style="4" customWidth="1"/>
    <col min="4" max="4" width="13.5703125" style="4" customWidth="1"/>
    <col min="5" max="5" width="11.42578125" style="4" customWidth="1"/>
    <col min="6" max="6" width="13.42578125" style="4" customWidth="1"/>
    <col min="7" max="7" width="21.140625" style="4" customWidth="1"/>
    <col min="8" max="8" width="9" style="4" customWidth="1"/>
    <col min="9" max="9" width="8.85546875" style="4" customWidth="1"/>
    <col min="10" max="10" width="19.7109375" style="4" customWidth="1"/>
    <col min="11" max="11" width="20.42578125" style="4" customWidth="1"/>
    <col min="12" max="12" width="19.28515625" style="4" customWidth="1"/>
    <col min="13" max="13" width="28.140625" style="4" customWidth="1"/>
    <col min="14" max="14" width="20.28515625" style="4" customWidth="1"/>
    <col min="15" max="15" width="14.42578125" style="4" customWidth="1"/>
    <col min="16" max="16" width="37.7109375" style="4" customWidth="1"/>
    <col min="17" max="17" width="27" style="71" customWidth="1"/>
    <col min="18" max="16384" width="14.42578125" style="4"/>
  </cols>
  <sheetData>
    <row r="1" spans="1:17" ht="29.1" customHeight="1" x14ac:dyDescent="0.25">
      <c r="A1" s="215" t="s">
        <v>513</v>
      </c>
      <c r="B1" s="215"/>
      <c r="C1" s="215"/>
      <c r="D1" s="23"/>
      <c r="E1" s="23"/>
      <c r="F1" s="216" t="s">
        <v>176</v>
      </c>
      <c r="G1" s="217"/>
      <c r="H1" s="217"/>
      <c r="I1" s="217"/>
      <c r="J1" s="218"/>
      <c r="K1" s="23"/>
      <c r="L1" s="23"/>
      <c r="M1" s="23"/>
      <c r="N1" s="23"/>
      <c r="O1" s="23"/>
    </row>
    <row r="2" spans="1:17" ht="15.75" customHeight="1" x14ac:dyDescent="0.2">
      <c r="A2" s="215"/>
      <c r="B2" s="215"/>
      <c r="C2" s="215"/>
      <c r="F2" s="77" t="s">
        <v>177</v>
      </c>
      <c r="G2" s="78"/>
      <c r="H2" s="78"/>
      <c r="I2" s="24">
        <f>C37+C70+C102+C134+C166+C198+C230+C262</f>
        <v>81</v>
      </c>
      <c r="J2" s="25"/>
    </row>
    <row r="3" spans="1:17" x14ac:dyDescent="0.25">
      <c r="A3" s="16" t="s">
        <v>77</v>
      </c>
      <c r="B3" s="17"/>
      <c r="C3" s="36" t="str">
        <f>'I. Identitas Prodi'!E5</f>
        <v>Pendidikan Bahasa dan Sastra Indonesia</v>
      </c>
      <c r="F3" s="79" t="s">
        <v>253</v>
      </c>
      <c r="G3" s="80"/>
      <c r="H3" s="78"/>
      <c r="I3" s="61">
        <f>Q37+Q70+Q102+Q134+Q166+Q198+Q230+Q262+D297+D325+D347+D375+D397+D419+D441+D463+D485+D507</f>
        <v>147</v>
      </c>
      <c r="J3" s="75" t="str">
        <f>IF(OR(I3&lt;144,I3&gt;148),"Error: 144-152","OK")</f>
        <v>OK</v>
      </c>
    </row>
    <row r="4" spans="1:17" x14ac:dyDescent="0.25">
      <c r="A4" s="16" t="s">
        <v>178</v>
      </c>
      <c r="B4" s="17"/>
      <c r="C4" s="36" t="str">
        <f>VLOOKUP(C3,data!A2:B78,2,FALSE)</f>
        <v>IND</v>
      </c>
      <c r="F4" s="77" t="s">
        <v>179</v>
      </c>
      <c r="G4" s="26">
        <f>I37+I70+I102+I134+I166+I198+I230+I262</f>
        <v>11</v>
      </c>
      <c r="H4" s="77" t="s">
        <v>180</v>
      </c>
      <c r="I4" s="78"/>
      <c r="J4" s="26">
        <f>K37+K70+K102+K134+K166+K198+K230+K262</f>
        <v>6</v>
      </c>
    </row>
    <row r="5" spans="1:17" x14ac:dyDescent="0.25">
      <c r="A5" s="17"/>
      <c r="B5" s="17"/>
      <c r="C5" s="17"/>
      <c r="F5" s="77" t="s">
        <v>181</v>
      </c>
      <c r="G5" s="26">
        <f>J37+J70+J102+J134+J166+J198+J230+J262</f>
        <v>46</v>
      </c>
      <c r="H5" s="77" t="s">
        <v>182</v>
      </c>
      <c r="I5" s="78"/>
      <c r="J5" s="26">
        <f>L37+L70+L102+L134+L166+L198+L230+L262</f>
        <v>18</v>
      </c>
    </row>
    <row r="6" spans="1:17" x14ac:dyDescent="0.25">
      <c r="A6" s="18"/>
      <c r="C6" s="18"/>
      <c r="F6" s="211" t="s">
        <v>183</v>
      </c>
      <c r="G6" s="212"/>
      <c r="H6" s="219" t="str">
        <f>IF(LEN(CONCATENATE(I38,I71,I103,I135,I167,I231,I263))&gt;0,"Ada Error, silakan cek tulisan merah dibawah masing-masing semester","OK")</f>
        <v>OK</v>
      </c>
      <c r="I6" s="220"/>
      <c r="J6" s="221"/>
    </row>
    <row r="7" spans="1:17" x14ac:dyDescent="0.25">
      <c r="A7" s="18"/>
      <c r="C7" s="19"/>
      <c r="F7" s="213"/>
      <c r="G7" s="214"/>
      <c r="H7" s="222"/>
      <c r="I7" s="222"/>
      <c r="J7" s="223"/>
    </row>
    <row r="8" spans="1:17" s="55" customFormat="1" x14ac:dyDescent="0.25">
      <c r="A8" s="18"/>
      <c r="C8" s="19"/>
      <c r="F8" s="91"/>
      <c r="G8" s="91"/>
      <c r="H8" s="90"/>
      <c r="I8" s="90"/>
      <c r="J8" s="90"/>
      <c r="Q8" s="71"/>
    </row>
    <row r="9" spans="1:17" x14ac:dyDescent="0.25">
      <c r="A9" s="20" t="s">
        <v>184</v>
      </c>
      <c r="B9" s="27"/>
      <c r="C9" s="21">
        <v>1</v>
      </c>
      <c r="D9" s="4">
        <f>SUM(D12:D20)</f>
        <v>18</v>
      </c>
    </row>
    <row r="10" spans="1:17" ht="15.75" customHeight="1" x14ac:dyDescent="0.25">
      <c r="A10" s="200" t="s">
        <v>185</v>
      </c>
      <c r="B10" s="200" t="s">
        <v>186</v>
      </c>
      <c r="C10" s="200" t="s">
        <v>187</v>
      </c>
      <c r="D10" s="200" t="s">
        <v>188</v>
      </c>
      <c r="E10" s="206" t="s">
        <v>189</v>
      </c>
      <c r="F10" s="207"/>
      <c r="G10" s="207"/>
      <c r="H10" s="208"/>
      <c r="I10" s="206" t="s">
        <v>226</v>
      </c>
      <c r="J10" s="207"/>
      <c r="K10" s="207"/>
      <c r="L10" s="208"/>
      <c r="M10" s="200" t="s">
        <v>190</v>
      </c>
      <c r="N10" s="200" t="s">
        <v>266</v>
      </c>
      <c r="O10" s="204" t="s">
        <v>192</v>
      </c>
      <c r="P10" s="202" t="s">
        <v>193</v>
      </c>
      <c r="Q10" s="202" t="s">
        <v>282</v>
      </c>
    </row>
    <row r="11" spans="1:17" ht="15.75" customHeight="1" thickBot="1" x14ac:dyDescent="0.3">
      <c r="A11" s="201"/>
      <c r="B11" s="201"/>
      <c r="C11" s="201"/>
      <c r="D11" s="201"/>
      <c r="E11" s="28" t="s">
        <v>194</v>
      </c>
      <c r="F11" s="28" t="s">
        <v>195</v>
      </c>
      <c r="G11" s="28" t="s">
        <v>196</v>
      </c>
      <c r="H11" s="28" t="s">
        <v>197</v>
      </c>
      <c r="I11" s="28" t="s">
        <v>179</v>
      </c>
      <c r="J11" s="28" t="s">
        <v>181</v>
      </c>
      <c r="K11" s="28" t="s">
        <v>180</v>
      </c>
      <c r="L11" s="28" t="s">
        <v>182</v>
      </c>
      <c r="M11" s="201"/>
      <c r="N11" s="201"/>
      <c r="O11" s="205"/>
      <c r="P11" s="203"/>
      <c r="Q11" s="237"/>
    </row>
    <row r="12" spans="1:17" ht="15.75" customHeight="1" thickBot="1" x14ac:dyDescent="0.25">
      <c r="A12" s="81" t="s">
        <v>198</v>
      </c>
      <c r="B12" s="82" t="str">
        <f t="shared" ref="B12:B36" si="0">CONCATENATE($C$4,"19",C$9,A12)</f>
        <v>IND19101</v>
      </c>
      <c r="C12" s="131" t="s">
        <v>398</v>
      </c>
      <c r="D12" s="140">
        <v>2</v>
      </c>
      <c r="E12" s="38">
        <v>2</v>
      </c>
      <c r="F12" s="38"/>
      <c r="G12" s="38"/>
      <c r="H12" s="38"/>
      <c r="I12" s="38" t="s">
        <v>411</v>
      </c>
      <c r="J12" s="38"/>
      <c r="K12" s="38"/>
      <c r="L12" s="38"/>
      <c r="M12" s="37"/>
      <c r="N12" s="38"/>
      <c r="O12" s="62">
        <v>30</v>
      </c>
      <c r="P12" s="143" t="s">
        <v>414</v>
      </c>
      <c r="Q12" s="92"/>
    </row>
    <row r="13" spans="1:17" ht="15.75" customHeight="1" thickBot="1" x14ac:dyDescent="0.25">
      <c r="A13" s="81" t="s">
        <v>199</v>
      </c>
      <c r="B13" s="82" t="str">
        <f t="shared" si="0"/>
        <v>IND19102</v>
      </c>
      <c r="C13" s="132" t="s">
        <v>11</v>
      </c>
      <c r="D13" s="140">
        <v>2</v>
      </c>
      <c r="E13" s="38">
        <v>2</v>
      </c>
      <c r="F13" s="38"/>
      <c r="G13" s="38"/>
      <c r="H13" s="38"/>
      <c r="I13" s="38" t="s">
        <v>411</v>
      </c>
      <c r="J13" s="38"/>
      <c r="K13" s="38"/>
      <c r="L13" s="38"/>
      <c r="M13" s="53"/>
      <c r="N13" s="38"/>
      <c r="O13" s="62">
        <v>30</v>
      </c>
      <c r="P13" s="144" t="s">
        <v>415</v>
      </c>
      <c r="Q13" s="92"/>
    </row>
    <row r="14" spans="1:17" ht="15.75" customHeight="1" thickBot="1" x14ac:dyDescent="0.3">
      <c r="A14" s="83" t="s">
        <v>200</v>
      </c>
      <c r="B14" s="82" t="str">
        <f t="shared" si="0"/>
        <v>IND19103</v>
      </c>
      <c r="C14" s="132" t="s">
        <v>399</v>
      </c>
      <c r="D14" s="140">
        <v>2</v>
      </c>
      <c r="E14" s="38">
        <v>2</v>
      </c>
      <c r="F14" s="38"/>
      <c r="G14" s="38"/>
      <c r="H14" s="38"/>
      <c r="I14" s="38" t="s">
        <v>411</v>
      </c>
      <c r="J14" s="38"/>
      <c r="K14" s="38"/>
      <c r="L14" s="38"/>
      <c r="M14" s="37"/>
      <c r="N14" s="38"/>
      <c r="O14" s="62">
        <v>30</v>
      </c>
      <c r="P14" s="142" t="s">
        <v>413</v>
      </c>
      <c r="Q14" s="92" t="s">
        <v>411</v>
      </c>
    </row>
    <row r="15" spans="1:17" ht="15.75" customHeight="1" thickBot="1" x14ac:dyDescent="0.3">
      <c r="A15" s="83" t="s">
        <v>201</v>
      </c>
      <c r="B15" s="82" t="str">
        <f t="shared" si="0"/>
        <v>IND19104</v>
      </c>
      <c r="C15" s="132" t="s">
        <v>400</v>
      </c>
      <c r="D15" s="140">
        <v>2</v>
      </c>
      <c r="E15" s="38">
        <v>2</v>
      </c>
      <c r="F15" s="38"/>
      <c r="G15" s="38"/>
      <c r="H15" s="38"/>
      <c r="I15" s="38" t="s">
        <v>411</v>
      </c>
      <c r="J15" s="38"/>
      <c r="K15" s="38"/>
      <c r="L15" s="38"/>
      <c r="M15" s="37"/>
      <c r="N15" s="38"/>
      <c r="O15" s="62">
        <v>30</v>
      </c>
      <c r="P15" s="142" t="s">
        <v>413</v>
      </c>
      <c r="Q15" s="92" t="s">
        <v>411</v>
      </c>
    </row>
    <row r="16" spans="1:17" ht="15.75" customHeight="1" x14ac:dyDescent="0.25">
      <c r="A16" s="83" t="s">
        <v>202</v>
      </c>
      <c r="B16" s="82" t="str">
        <f t="shared" si="0"/>
        <v>IND19105</v>
      </c>
      <c r="C16" s="133" t="s">
        <v>401</v>
      </c>
      <c r="D16" s="140">
        <v>2</v>
      </c>
      <c r="E16" s="38">
        <v>2</v>
      </c>
      <c r="F16" s="38"/>
      <c r="G16" s="38"/>
      <c r="H16" s="38"/>
      <c r="I16" s="38" t="s">
        <v>411</v>
      </c>
      <c r="J16" s="38"/>
      <c r="K16" s="38"/>
      <c r="L16" s="38"/>
      <c r="M16" s="37"/>
      <c r="N16" s="38"/>
      <c r="O16" s="62">
        <v>30</v>
      </c>
      <c r="P16" s="142" t="s">
        <v>413</v>
      </c>
      <c r="Q16" s="92" t="s">
        <v>411</v>
      </c>
    </row>
    <row r="17" spans="1:17" ht="15.75" customHeight="1" x14ac:dyDescent="0.25">
      <c r="A17" s="83" t="s">
        <v>203</v>
      </c>
      <c r="B17" s="82" t="str">
        <f t="shared" si="0"/>
        <v>IND19106</v>
      </c>
      <c r="C17" s="134" t="s">
        <v>402</v>
      </c>
      <c r="D17" s="140">
        <v>2</v>
      </c>
      <c r="E17" s="38">
        <v>2</v>
      </c>
      <c r="F17" s="38"/>
      <c r="G17" s="38"/>
      <c r="H17" s="38"/>
      <c r="I17" s="38" t="s">
        <v>411</v>
      </c>
      <c r="J17" s="38"/>
      <c r="K17" s="38"/>
      <c r="L17" s="38"/>
      <c r="M17" s="37"/>
      <c r="N17" s="38"/>
      <c r="O17" s="62">
        <v>30</v>
      </c>
      <c r="P17" s="142" t="s">
        <v>413</v>
      </c>
      <c r="Q17" s="92" t="s">
        <v>411</v>
      </c>
    </row>
    <row r="18" spans="1:17" ht="15.75" customHeight="1" x14ac:dyDescent="0.25">
      <c r="A18" s="83" t="s">
        <v>204</v>
      </c>
      <c r="B18" s="84" t="str">
        <f t="shared" si="0"/>
        <v>IND19107</v>
      </c>
      <c r="C18" s="134" t="s">
        <v>403</v>
      </c>
      <c r="D18" s="140">
        <v>2</v>
      </c>
      <c r="E18" s="38">
        <v>2</v>
      </c>
      <c r="F18" s="38"/>
      <c r="G18" s="38"/>
      <c r="H18" s="38"/>
      <c r="I18" s="38" t="s">
        <v>411</v>
      </c>
      <c r="J18" s="38"/>
      <c r="K18" s="38"/>
      <c r="L18" s="38"/>
      <c r="M18" s="37"/>
      <c r="N18" s="38"/>
      <c r="O18" s="62">
        <v>30</v>
      </c>
      <c r="P18" s="142" t="s">
        <v>413</v>
      </c>
      <c r="Q18" s="92" t="s">
        <v>411</v>
      </c>
    </row>
    <row r="19" spans="1:17" ht="15.75" customHeight="1" x14ac:dyDescent="0.25">
      <c r="A19" s="83" t="s">
        <v>205</v>
      </c>
      <c r="B19" s="84" t="str">
        <f t="shared" si="0"/>
        <v>IND19108</v>
      </c>
      <c r="C19" s="134" t="s">
        <v>404</v>
      </c>
      <c r="D19" s="140">
        <v>2</v>
      </c>
      <c r="E19" s="38">
        <v>2</v>
      </c>
      <c r="F19" s="38"/>
      <c r="G19" s="38"/>
      <c r="H19" s="38"/>
      <c r="I19" s="38" t="s">
        <v>411</v>
      </c>
      <c r="J19" s="38"/>
      <c r="K19" s="38"/>
      <c r="L19" s="38"/>
      <c r="M19" s="37"/>
      <c r="N19" s="38"/>
      <c r="O19" s="62">
        <v>30</v>
      </c>
      <c r="P19" s="142" t="s">
        <v>413</v>
      </c>
      <c r="Q19" s="92" t="s">
        <v>411</v>
      </c>
    </row>
    <row r="20" spans="1:17" ht="15.75" customHeight="1" x14ac:dyDescent="0.2">
      <c r="A20" s="83" t="s">
        <v>206</v>
      </c>
      <c r="B20" s="82" t="str">
        <f t="shared" si="0"/>
        <v>IND19109</v>
      </c>
      <c r="C20" s="135" t="s">
        <v>405</v>
      </c>
      <c r="D20" s="140">
        <v>2</v>
      </c>
      <c r="E20" s="38">
        <v>2</v>
      </c>
      <c r="F20" s="38"/>
      <c r="G20" s="38"/>
      <c r="H20" s="38"/>
      <c r="I20" s="38"/>
      <c r="J20" s="38" t="s">
        <v>411</v>
      </c>
      <c r="K20" s="38"/>
      <c r="L20" s="38"/>
      <c r="M20" s="37"/>
      <c r="N20" s="38"/>
      <c r="O20" s="38">
        <v>30</v>
      </c>
      <c r="P20" s="143" t="s">
        <v>416</v>
      </c>
      <c r="Q20" s="92"/>
    </row>
    <row r="21" spans="1:17" ht="15.75" customHeight="1" thickBot="1" x14ac:dyDescent="0.25">
      <c r="A21" s="83" t="s">
        <v>207</v>
      </c>
      <c r="B21" s="82" t="str">
        <f t="shared" si="0"/>
        <v>IND19110</v>
      </c>
      <c r="C21" s="136" t="s">
        <v>406</v>
      </c>
      <c r="D21" s="140">
        <v>2</v>
      </c>
      <c r="E21" s="41">
        <v>2</v>
      </c>
      <c r="F21" s="41"/>
      <c r="G21" s="41"/>
      <c r="H21" s="41"/>
      <c r="I21" s="41"/>
      <c r="J21" s="41" t="s">
        <v>411</v>
      </c>
      <c r="K21" s="41"/>
      <c r="L21" s="41"/>
      <c r="M21" s="40"/>
      <c r="N21" s="41"/>
      <c r="O21" s="62">
        <v>30</v>
      </c>
      <c r="P21" s="143" t="s">
        <v>417</v>
      </c>
      <c r="Q21" s="92"/>
    </row>
    <row r="22" spans="1:17" ht="15.75" customHeight="1" thickBot="1" x14ac:dyDescent="0.25">
      <c r="A22" s="83" t="s">
        <v>208</v>
      </c>
      <c r="B22" s="82" t="str">
        <f t="shared" si="0"/>
        <v>IND19111</v>
      </c>
      <c r="C22" s="137" t="s">
        <v>407</v>
      </c>
      <c r="D22" s="141">
        <v>2</v>
      </c>
      <c r="E22" s="41">
        <v>1</v>
      </c>
      <c r="F22" s="41">
        <v>1</v>
      </c>
      <c r="G22" s="41"/>
      <c r="H22" s="41"/>
      <c r="I22" s="41"/>
      <c r="J22" s="41" t="s">
        <v>411</v>
      </c>
      <c r="K22" s="41"/>
      <c r="L22" s="41"/>
      <c r="M22" s="40"/>
      <c r="N22" s="41"/>
      <c r="O22" s="62">
        <v>30</v>
      </c>
      <c r="P22" s="143" t="s">
        <v>418</v>
      </c>
      <c r="Q22" s="92"/>
    </row>
    <row r="23" spans="1:17" ht="15.75" customHeight="1" thickBot="1" x14ac:dyDescent="0.25">
      <c r="A23" s="83" t="s">
        <v>209</v>
      </c>
      <c r="B23" s="82" t="str">
        <f t="shared" si="0"/>
        <v>IND19112</v>
      </c>
      <c r="C23" s="138" t="s">
        <v>412</v>
      </c>
      <c r="D23" s="140">
        <v>2</v>
      </c>
      <c r="E23" s="41">
        <v>1</v>
      </c>
      <c r="F23" s="41">
        <v>1</v>
      </c>
      <c r="G23" s="41"/>
      <c r="H23" s="41"/>
      <c r="I23" s="41"/>
      <c r="J23" s="41" t="s">
        <v>411</v>
      </c>
      <c r="K23" s="41"/>
      <c r="L23" s="41"/>
      <c r="M23" s="40"/>
      <c r="N23" s="41"/>
      <c r="O23" s="62">
        <v>30</v>
      </c>
      <c r="P23" s="143" t="s">
        <v>419</v>
      </c>
      <c r="Q23" s="92"/>
    </row>
    <row r="24" spans="1:17" ht="15.75" customHeight="1" thickBot="1" x14ac:dyDescent="0.25">
      <c r="A24" s="83" t="s">
        <v>210</v>
      </c>
      <c r="B24" s="82" t="str">
        <f t="shared" si="0"/>
        <v>IND19113</v>
      </c>
      <c r="C24" s="139" t="s">
        <v>408</v>
      </c>
      <c r="D24" s="140">
        <v>2</v>
      </c>
      <c r="E24" s="41">
        <v>1</v>
      </c>
      <c r="F24" s="41">
        <v>1</v>
      </c>
      <c r="G24" s="41"/>
      <c r="H24" s="41"/>
      <c r="I24" s="41"/>
      <c r="J24" s="41" t="s">
        <v>411</v>
      </c>
      <c r="K24" s="41"/>
      <c r="L24" s="41"/>
      <c r="M24" s="40"/>
      <c r="N24" s="41"/>
      <c r="O24" s="62">
        <v>30</v>
      </c>
      <c r="P24" s="143" t="s">
        <v>420</v>
      </c>
      <c r="Q24" s="92"/>
    </row>
    <row r="25" spans="1:17" ht="15.75" customHeight="1" thickBot="1" x14ac:dyDescent="0.25">
      <c r="A25" s="83" t="s">
        <v>211</v>
      </c>
      <c r="B25" s="82" t="str">
        <f t="shared" si="0"/>
        <v>IND19114</v>
      </c>
      <c r="C25" s="137" t="s">
        <v>409</v>
      </c>
      <c r="D25" s="140">
        <v>2</v>
      </c>
      <c r="E25" s="41">
        <v>2</v>
      </c>
      <c r="F25" s="41"/>
      <c r="G25" s="41"/>
      <c r="H25" s="41"/>
      <c r="I25" s="41"/>
      <c r="J25" s="41" t="s">
        <v>411</v>
      </c>
      <c r="K25" s="41"/>
      <c r="L25" s="41"/>
      <c r="M25" s="40"/>
      <c r="N25" s="41"/>
      <c r="O25" s="62">
        <v>30</v>
      </c>
      <c r="P25" s="143" t="s">
        <v>421</v>
      </c>
      <c r="Q25" s="92"/>
    </row>
    <row r="26" spans="1:17" ht="15.75" customHeight="1" thickBot="1" x14ac:dyDescent="0.25">
      <c r="A26" s="83" t="s">
        <v>212</v>
      </c>
      <c r="B26" s="82" t="str">
        <f t="shared" si="0"/>
        <v>IND19115</v>
      </c>
      <c r="C26" s="138" t="s">
        <v>410</v>
      </c>
      <c r="D26" s="140">
        <v>2</v>
      </c>
      <c r="E26" s="41">
        <v>2</v>
      </c>
      <c r="F26" s="41"/>
      <c r="G26" s="41"/>
      <c r="H26" s="41"/>
      <c r="I26" s="41"/>
      <c r="J26" s="41" t="s">
        <v>411</v>
      </c>
      <c r="K26" s="41"/>
      <c r="L26" s="41"/>
      <c r="M26" s="40"/>
      <c r="N26" s="41"/>
      <c r="O26" s="62">
        <v>30</v>
      </c>
      <c r="P26" s="143" t="s">
        <v>421</v>
      </c>
      <c r="Q26" s="92"/>
    </row>
    <row r="27" spans="1:17" ht="15.75" customHeight="1" x14ac:dyDescent="0.2">
      <c r="A27" s="83" t="s">
        <v>213</v>
      </c>
      <c r="B27" s="82" t="str">
        <f t="shared" si="0"/>
        <v>IND19116</v>
      </c>
      <c r="C27" s="40"/>
      <c r="D27" s="85" t="str">
        <f t="shared" ref="D27:D36" si="1">IF(SUM(E27:I27)=0,"",SUM(E27:I27))</f>
        <v/>
      </c>
      <c r="E27" s="41"/>
      <c r="F27" s="41"/>
      <c r="G27" s="41"/>
      <c r="H27" s="41"/>
      <c r="I27" s="41"/>
      <c r="J27" s="41"/>
      <c r="K27" s="41"/>
      <c r="L27" s="41"/>
      <c r="M27" s="40"/>
      <c r="N27" s="41"/>
      <c r="O27" s="62"/>
      <c r="P27" s="63"/>
      <c r="Q27" s="92"/>
    </row>
    <row r="28" spans="1:17" ht="15.75" customHeight="1" x14ac:dyDescent="0.2">
      <c r="A28" s="83" t="s">
        <v>214</v>
      </c>
      <c r="B28" s="82" t="str">
        <f t="shared" si="0"/>
        <v>IND19117</v>
      </c>
      <c r="C28" s="40"/>
      <c r="D28" s="85" t="str">
        <f t="shared" si="1"/>
        <v/>
      </c>
      <c r="E28" s="41"/>
      <c r="F28" s="41"/>
      <c r="G28" s="41"/>
      <c r="H28" s="41"/>
      <c r="I28" s="41"/>
      <c r="J28" s="41"/>
      <c r="K28" s="41"/>
      <c r="L28" s="41"/>
      <c r="M28" s="40"/>
      <c r="N28" s="41"/>
      <c r="O28" s="62"/>
      <c r="P28" s="63"/>
      <c r="Q28" s="92"/>
    </row>
    <row r="29" spans="1:17" ht="15.75" customHeight="1" x14ac:dyDescent="0.2">
      <c r="A29" s="83" t="s">
        <v>215</v>
      </c>
      <c r="B29" s="82" t="str">
        <f t="shared" si="0"/>
        <v>IND19118</v>
      </c>
      <c r="C29" s="40"/>
      <c r="D29" s="85" t="str">
        <f t="shared" si="1"/>
        <v/>
      </c>
      <c r="E29" s="41"/>
      <c r="F29" s="41"/>
      <c r="G29" s="41"/>
      <c r="H29" s="41"/>
      <c r="I29" s="41"/>
      <c r="J29" s="41"/>
      <c r="K29" s="41"/>
      <c r="L29" s="41"/>
      <c r="M29" s="40"/>
      <c r="N29" s="41"/>
      <c r="O29" s="62"/>
      <c r="P29" s="63"/>
      <c r="Q29" s="92"/>
    </row>
    <row r="30" spans="1:17" ht="15.75" customHeight="1" x14ac:dyDescent="0.2">
      <c r="A30" s="83" t="s">
        <v>216</v>
      </c>
      <c r="B30" s="82" t="str">
        <f t="shared" si="0"/>
        <v>IND19119</v>
      </c>
      <c r="C30" s="39"/>
      <c r="D30" s="85" t="str">
        <f t="shared" si="1"/>
        <v/>
      </c>
      <c r="E30" s="42"/>
      <c r="F30" s="42"/>
      <c r="G30" s="42"/>
      <c r="H30" s="42"/>
      <c r="I30" s="41"/>
      <c r="J30" s="41"/>
      <c r="K30" s="41"/>
      <c r="L30" s="41"/>
      <c r="M30" s="39"/>
      <c r="N30" s="41"/>
      <c r="O30" s="62"/>
      <c r="P30" s="63"/>
      <c r="Q30" s="92"/>
    </row>
    <row r="31" spans="1:17" ht="15.75" customHeight="1" x14ac:dyDescent="0.2">
      <c r="A31" s="83" t="s">
        <v>217</v>
      </c>
      <c r="B31" s="82" t="str">
        <f t="shared" si="0"/>
        <v>IND19120</v>
      </c>
      <c r="C31" s="39"/>
      <c r="D31" s="85" t="str">
        <f t="shared" si="1"/>
        <v/>
      </c>
      <c r="E31" s="42"/>
      <c r="F31" s="42"/>
      <c r="G31" s="42"/>
      <c r="H31" s="42"/>
      <c r="I31" s="41"/>
      <c r="J31" s="41"/>
      <c r="K31" s="41"/>
      <c r="L31" s="41"/>
      <c r="M31" s="39"/>
      <c r="N31" s="41"/>
      <c r="O31" s="62"/>
      <c r="P31" s="63"/>
      <c r="Q31" s="92"/>
    </row>
    <row r="32" spans="1:17" ht="15.75" customHeight="1" x14ac:dyDescent="0.2">
      <c r="A32" s="83" t="s">
        <v>218</v>
      </c>
      <c r="B32" s="82" t="str">
        <f t="shared" si="0"/>
        <v>IND19121</v>
      </c>
      <c r="C32" s="39"/>
      <c r="D32" s="85" t="str">
        <f t="shared" si="1"/>
        <v/>
      </c>
      <c r="E32" s="42"/>
      <c r="F32" s="42"/>
      <c r="G32" s="42"/>
      <c r="H32" s="42"/>
      <c r="I32" s="41"/>
      <c r="J32" s="41"/>
      <c r="K32" s="41"/>
      <c r="L32" s="41"/>
      <c r="M32" s="39"/>
      <c r="N32" s="41"/>
      <c r="O32" s="62"/>
      <c r="P32" s="63"/>
      <c r="Q32" s="92"/>
    </row>
    <row r="33" spans="1:17" ht="15.75" customHeight="1" x14ac:dyDescent="0.2">
      <c r="A33" s="83" t="s">
        <v>219</v>
      </c>
      <c r="B33" s="82" t="str">
        <f t="shared" si="0"/>
        <v>IND19122</v>
      </c>
      <c r="C33" s="39"/>
      <c r="D33" s="85" t="str">
        <f t="shared" si="1"/>
        <v/>
      </c>
      <c r="E33" s="42"/>
      <c r="F33" s="42"/>
      <c r="G33" s="42"/>
      <c r="H33" s="42"/>
      <c r="I33" s="41"/>
      <c r="J33" s="41"/>
      <c r="K33" s="41"/>
      <c r="L33" s="41"/>
      <c r="M33" s="39"/>
      <c r="N33" s="41"/>
      <c r="O33" s="62"/>
      <c r="P33" s="63"/>
      <c r="Q33" s="92"/>
    </row>
    <row r="34" spans="1:17" ht="15.75" customHeight="1" x14ac:dyDescent="0.2">
      <c r="A34" s="83" t="s">
        <v>220</v>
      </c>
      <c r="B34" s="82" t="str">
        <f t="shared" si="0"/>
        <v>IND19123</v>
      </c>
      <c r="C34" s="39"/>
      <c r="D34" s="85" t="str">
        <f t="shared" si="1"/>
        <v/>
      </c>
      <c r="E34" s="42"/>
      <c r="F34" s="42"/>
      <c r="G34" s="42"/>
      <c r="H34" s="42"/>
      <c r="I34" s="41"/>
      <c r="J34" s="41"/>
      <c r="K34" s="41"/>
      <c r="L34" s="41"/>
      <c r="M34" s="39"/>
      <c r="N34" s="41"/>
      <c r="O34" s="62"/>
      <c r="P34" s="63"/>
      <c r="Q34" s="92"/>
    </row>
    <row r="35" spans="1:17" ht="15.75" customHeight="1" x14ac:dyDescent="0.2">
      <c r="A35" s="83" t="s">
        <v>221</v>
      </c>
      <c r="B35" s="82" t="str">
        <f t="shared" si="0"/>
        <v>IND19124</v>
      </c>
      <c r="C35" s="39"/>
      <c r="D35" s="85" t="str">
        <f t="shared" si="1"/>
        <v/>
      </c>
      <c r="E35" s="42"/>
      <c r="F35" s="42"/>
      <c r="G35" s="42"/>
      <c r="H35" s="42"/>
      <c r="I35" s="41"/>
      <c r="J35" s="41"/>
      <c r="K35" s="41"/>
      <c r="L35" s="41"/>
      <c r="M35" s="39"/>
      <c r="N35" s="41"/>
      <c r="O35" s="62"/>
      <c r="P35" s="63"/>
      <c r="Q35" s="92"/>
    </row>
    <row r="36" spans="1:17" ht="15.75" customHeight="1" x14ac:dyDescent="0.2">
      <c r="A36" s="83" t="s">
        <v>222</v>
      </c>
      <c r="B36" s="82" t="str">
        <f t="shared" si="0"/>
        <v>IND19125</v>
      </c>
      <c r="C36" s="39"/>
      <c r="D36" s="85" t="str">
        <f t="shared" si="1"/>
        <v/>
      </c>
      <c r="E36" s="42"/>
      <c r="F36" s="42"/>
      <c r="G36" s="42"/>
      <c r="H36" s="42"/>
      <c r="I36" s="41"/>
      <c r="J36" s="41"/>
      <c r="K36" s="41"/>
      <c r="L36" s="41"/>
      <c r="M36" s="39"/>
      <c r="N36" s="41"/>
      <c r="O36" s="62"/>
      <c r="P36" s="63"/>
      <c r="Q36" s="92"/>
    </row>
    <row r="37" spans="1:17" ht="15.75" customHeight="1" x14ac:dyDescent="0.25">
      <c r="A37" s="65" t="s">
        <v>223</v>
      </c>
      <c r="B37" s="66"/>
      <c r="C37" s="30">
        <f>COUNTA(C12:C36)</f>
        <v>15</v>
      </c>
      <c r="D37" s="31">
        <f t="shared" ref="D37:H37" si="2">SUM(D12:D36)</f>
        <v>30</v>
      </c>
      <c r="E37" s="31">
        <f t="shared" si="2"/>
        <v>27</v>
      </c>
      <c r="F37" s="31">
        <f t="shared" si="2"/>
        <v>3</v>
      </c>
      <c r="G37" s="31">
        <f t="shared" si="2"/>
        <v>0</v>
      </c>
      <c r="H37" s="31">
        <f t="shared" si="2"/>
        <v>0</v>
      </c>
      <c r="I37" s="31">
        <f t="shared" ref="I37:L37" si="3">COUNTIF(I12:I36,"=V")</f>
        <v>8</v>
      </c>
      <c r="J37" s="31">
        <f t="shared" si="3"/>
        <v>7</v>
      </c>
      <c r="K37" s="31">
        <f t="shared" si="3"/>
        <v>0</v>
      </c>
      <c r="L37" s="31">
        <f t="shared" si="3"/>
        <v>0</v>
      </c>
      <c r="M37" s="32"/>
      <c r="N37" s="31">
        <f>COUNTIF(N12:N36,"=V")</f>
        <v>0</v>
      </c>
      <c r="O37" s="56"/>
      <c r="P37" s="76" t="s">
        <v>283</v>
      </c>
      <c r="Q37" s="57">
        <f>SUMIF(Q12:Q36,"&lt;&gt;V",D12:D36)</f>
        <v>18</v>
      </c>
    </row>
    <row r="38" spans="1:17" ht="15.75" customHeight="1" x14ac:dyDescent="0.2">
      <c r="I38" s="209" t="str">
        <f>IF(C37&lt;&gt;SUM(I37:L37),"Warning!! Pastikan hanya memilih salah satu jenis matakuliah atau Pastikan setiap matakuliah sudah memilih satu jenis matakuliah","")</f>
        <v/>
      </c>
      <c r="J38" s="210"/>
      <c r="K38" s="210"/>
      <c r="L38" s="210"/>
    </row>
    <row r="39" spans="1:17" ht="15.75" customHeight="1" x14ac:dyDescent="0.2">
      <c r="I39" s="210"/>
      <c r="J39" s="210"/>
      <c r="K39" s="210"/>
      <c r="L39" s="210"/>
    </row>
    <row r="40" spans="1:17" ht="15.75" customHeight="1" x14ac:dyDescent="0.2">
      <c r="I40" s="210"/>
      <c r="J40" s="210"/>
      <c r="K40" s="210"/>
      <c r="L40" s="210"/>
    </row>
    <row r="42" spans="1:17" x14ac:dyDescent="0.25">
      <c r="A42" s="20" t="s">
        <v>184</v>
      </c>
      <c r="B42" s="27"/>
      <c r="C42" s="21">
        <v>2</v>
      </c>
      <c r="D42" s="99">
        <f>SUM(D45:D54)</f>
        <v>20</v>
      </c>
    </row>
    <row r="43" spans="1:17" ht="15.75" customHeight="1" x14ac:dyDescent="0.25">
      <c r="A43" s="200" t="s">
        <v>185</v>
      </c>
      <c r="B43" s="200" t="s">
        <v>186</v>
      </c>
      <c r="C43" s="200" t="s">
        <v>187</v>
      </c>
      <c r="D43" s="200" t="s">
        <v>188</v>
      </c>
      <c r="E43" s="206" t="s">
        <v>189</v>
      </c>
      <c r="F43" s="207"/>
      <c r="G43" s="207"/>
      <c r="H43" s="208"/>
      <c r="I43" s="206" t="s">
        <v>226</v>
      </c>
      <c r="J43" s="207"/>
      <c r="K43" s="207"/>
      <c r="L43" s="208"/>
      <c r="M43" s="200" t="s">
        <v>190</v>
      </c>
      <c r="N43" s="200" t="s">
        <v>191</v>
      </c>
      <c r="O43" s="200" t="s">
        <v>192</v>
      </c>
      <c r="P43" s="202" t="s">
        <v>193</v>
      </c>
      <c r="Q43" s="202" t="s">
        <v>282</v>
      </c>
    </row>
    <row r="44" spans="1:17" ht="15.75" customHeight="1" thickBot="1" x14ac:dyDescent="0.3">
      <c r="A44" s="201"/>
      <c r="B44" s="201"/>
      <c r="C44" s="201"/>
      <c r="D44" s="201"/>
      <c r="E44" s="28" t="s">
        <v>194</v>
      </c>
      <c r="F44" s="28" t="s">
        <v>195</v>
      </c>
      <c r="G44" s="28" t="s">
        <v>196</v>
      </c>
      <c r="H44" s="28" t="s">
        <v>197</v>
      </c>
      <c r="I44" s="28" t="s">
        <v>179</v>
      </c>
      <c r="J44" s="28" t="s">
        <v>181</v>
      </c>
      <c r="K44" s="28" t="s">
        <v>180</v>
      </c>
      <c r="L44" s="28" t="s">
        <v>182</v>
      </c>
      <c r="M44" s="201"/>
      <c r="N44" s="201"/>
      <c r="O44" s="201"/>
      <c r="P44" s="203"/>
      <c r="Q44" s="237"/>
    </row>
    <row r="45" spans="1:17" ht="15.75" customHeight="1" thickBot="1" x14ac:dyDescent="0.25">
      <c r="A45" s="81" t="s">
        <v>198</v>
      </c>
      <c r="B45" s="82" t="str">
        <f t="shared" ref="B45:B69" si="4">CONCATENATE($C$4,"19",C$42,A45)</f>
        <v>IND19201</v>
      </c>
      <c r="C45" s="131" t="s">
        <v>256</v>
      </c>
      <c r="D45" s="85">
        <v>2</v>
      </c>
      <c r="E45" s="38">
        <v>2</v>
      </c>
      <c r="F45" s="38"/>
      <c r="G45" s="38"/>
      <c r="H45" s="38"/>
      <c r="I45" s="38" t="s">
        <v>411</v>
      </c>
      <c r="J45" s="38"/>
      <c r="K45" s="38"/>
      <c r="L45" s="38"/>
      <c r="M45" s="37"/>
      <c r="N45" s="38"/>
      <c r="O45" s="62">
        <v>30</v>
      </c>
      <c r="P45" s="143" t="s">
        <v>432</v>
      </c>
      <c r="Q45" s="92"/>
    </row>
    <row r="46" spans="1:17" ht="15.75" customHeight="1" thickBot="1" x14ac:dyDescent="0.25">
      <c r="A46" s="81" t="s">
        <v>199</v>
      </c>
      <c r="B46" s="82" t="str">
        <f t="shared" si="4"/>
        <v>IND19202</v>
      </c>
      <c r="C46" s="132" t="s">
        <v>255</v>
      </c>
      <c r="D46" s="85">
        <v>2</v>
      </c>
      <c r="E46" s="38">
        <v>2</v>
      </c>
      <c r="F46" s="38"/>
      <c r="G46" s="38"/>
      <c r="H46" s="38"/>
      <c r="I46" s="38" t="s">
        <v>411</v>
      </c>
      <c r="J46" s="38"/>
      <c r="K46" s="38"/>
      <c r="L46" s="38"/>
      <c r="M46" s="37"/>
      <c r="N46" s="38"/>
      <c r="O46" s="62">
        <v>30</v>
      </c>
      <c r="P46" s="143" t="s">
        <v>433</v>
      </c>
      <c r="Q46" s="92"/>
    </row>
    <row r="47" spans="1:17" ht="15.75" customHeight="1" thickBot="1" x14ac:dyDescent="0.25">
      <c r="A47" s="83" t="s">
        <v>200</v>
      </c>
      <c r="B47" s="82" t="str">
        <f t="shared" si="4"/>
        <v>IND19203</v>
      </c>
      <c r="C47" s="132" t="s">
        <v>315</v>
      </c>
      <c r="D47" s="85">
        <v>2</v>
      </c>
      <c r="E47" s="38">
        <v>2</v>
      </c>
      <c r="F47" s="38"/>
      <c r="G47" s="38"/>
      <c r="H47" s="38"/>
      <c r="I47" s="38" t="s">
        <v>411</v>
      </c>
      <c r="J47" s="38"/>
      <c r="K47" s="38"/>
      <c r="L47" s="38"/>
      <c r="M47" s="37"/>
      <c r="N47" s="38"/>
      <c r="O47" s="62">
        <v>30</v>
      </c>
      <c r="P47" s="143" t="s">
        <v>431</v>
      </c>
      <c r="Q47" s="92"/>
    </row>
    <row r="48" spans="1:17" ht="15.75" customHeight="1" thickBot="1" x14ac:dyDescent="0.25">
      <c r="A48" s="83" t="s">
        <v>201</v>
      </c>
      <c r="B48" s="82" t="str">
        <f t="shared" si="4"/>
        <v>IND19204</v>
      </c>
      <c r="C48" s="145" t="s">
        <v>422</v>
      </c>
      <c r="D48" s="85">
        <v>2</v>
      </c>
      <c r="E48" s="38">
        <v>2</v>
      </c>
      <c r="F48" s="38"/>
      <c r="G48" s="38"/>
      <c r="H48" s="38"/>
      <c r="I48" s="38"/>
      <c r="J48" s="38" t="s">
        <v>411</v>
      </c>
      <c r="K48" s="38"/>
      <c r="L48" s="38"/>
      <c r="M48" s="37"/>
      <c r="N48" s="38"/>
      <c r="O48" s="62">
        <v>30</v>
      </c>
      <c r="P48" s="143" t="s">
        <v>434</v>
      </c>
      <c r="Q48" s="92"/>
    </row>
    <row r="49" spans="1:17" ht="60.75" thickBot="1" x14ac:dyDescent="0.25">
      <c r="A49" s="83" t="s">
        <v>202</v>
      </c>
      <c r="B49" s="82" t="str">
        <f t="shared" si="4"/>
        <v>IND19205</v>
      </c>
      <c r="C49" s="146" t="s">
        <v>423</v>
      </c>
      <c r="D49" s="85">
        <v>2</v>
      </c>
      <c r="E49" s="38">
        <v>2</v>
      </c>
      <c r="F49" s="38"/>
      <c r="G49" s="38"/>
      <c r="H49" s="38"/>
      <c r="I49" s="38"/>
      <c r="J49" s="38" t="s">
        <v>411</v>
      </c>
      <c r="K49" s="38"/>
      <c r="L49" s="38"/>
      <c r="M49" s="37"/>
      <c r="N49" s="38"/>
      <c r="O49" s="62">
        <v>30</v>
      </c>
      <c r="P49" s="143" t="s">
        <v>435</v>
      </c>
      <c r="Q49" s="92"/>
    </row>
    <row r="50" spans="1:17" ht="45.75" thickBot="1" x14ac:dyDescent="0.25">
      <c r="A50" s="83" t="s">
        <v>203</v>
      </c>
      <c r="B50" s="82" t="str">
        <f t="shared" si="4"/>
        <v>IND19206</v>
      </c>
      <c r="C50" s="137" t="s">
        <v>424</v>
      </c>
      <c r="D50" s="85">
        <v>2</v>
      </c>
      <c r="E50" s="38">
        <v>1</v>
      </c>
      <c r="F50" s="38">
        <v>1</v>
      </c>
      <c r="G50" s="38"/>
      <c r="H50" s="38"/>
      <c r="I50" s="38"/>
      <c r="J50" s="38" t="s">
        <v>411</v>
      </c>
      <c r="K50" s="38"/>
      <c r="L50" s="38"/>
      <c r="M50" s="37" t="s">
        <v>487</v>
      </c>
      <c r="N50" s="38"/>
      <c r="O50" s="62">
        <v>30</v>
      </c>
      <c r="P50" s="143" t="s">
        <v>436</v>
      </c>
      <c r="Q50" s="92"/>
    </row>
    <row r="51" spans="1:17" ht="45.75" thickBot="1" x14ac:dyDescent="0.25">
      <c r="A51" s="83" t="s">
        <v>204</v>
      </c>
      <c r="B51" s="82" t="str">
        <f t="shared" si="4"/>
        <v>IND19207</v>
      </c>
      <c r="C51" s="138" t="s">
        <v>425</v>
      </c>
      <c r="D51" s="85">
        <v>2</v>
      </c>
      <c r="E51" s="38">
        <v>1</v>
      </c>
      <c r="F51" s="38">
        <v>1</v>
      </c>
      <c r="G51" s="38"/>
      <c r="H51" s="38"/>
      <c r="I51" s="38"/>
      <c r="J51" s="38" t="s">
        <v>411</v>
      </c>
      <c r="K51" s="38"/>
      <c r="L51" s="38"/>
      <c r="M51" s="37" t="s">
        <v>488</v>
      </c>
      <c r="N51" s="38" t="s">
        <v>411</v>
      </c>
      <c r="O51" s="62">
        <v>30</v>
      </c>
      <c r="P51" s="143" t="s">
        <v>437</v>
      </c>
      <c r="Q51" s="92"/>
    </row>
    <row r="52" spans="1:17" ht="60.75" thickBot="1" x14ac:dyDescent="0.25">
      <c r="A52" s="83" t="s">
        <v>205</v>
      </c>
      <c r="B52" s="82" t="str">
        <f t="shared" si="4"/>
        <v>IND19208</v>
      </c>
      <c r="C52" s="138" t="s">
        <v>426</v>
      </c>
      <c r="D52" s="85">
        <v>2</v>
      </c>
      <c r="E52" s="38">
        <v>1</v>
      </c>
      <c r="F52" s="38">
        <v>1</v>
      </c>
      <c r="G52" s="38"/>
      <c r="H52" s="38"/>
      <c r="I52" s="38"/>
      <c r="J52" s="38" t="s">
        <v>411</v>
      </c>
      <c r="K52" s="38"/>
      <c r="L52" s="38"/>
      <c r="M52" s="37"/>
      <c r="N52" s="38" t="s">
        <v>411</v>
      </c>
      <c r="O52" s="62">
        <v>30</v>
      </c>
      <c r="P52" s="143" t="s">
        <v>438</v>
      </c>
      <c r="Q52" s="92"/>
    </row>
    <row r="53" spans="1:17" ht="45.75" thickBot="1" x14ac:dyDescent="0.25">
      <c r="A53" s="83" t="s">
        <v>206</v>
      </c>
      <c r="B53" s="82" t="str">
        <f t="shared" si="4"/>
        <v>IND19209</v>
      </c>
      <c r="C53" s="138" t="s">
        <v>427</v>
      </c>
      <c r="D53" s="85">
        <v>2</v>
      </c>
      <c r="E53" s="38">
        <v>2</v>
      </c>
      <c r="F53" s="38"/>
      <c r="G53" s="38"/>
      <c r="H53" s="38"/>
      <c r="I53" s="38"/>
      <c r="J53" s="38" t="s">
        <v>411</v>
      </c>
      <c r="K53" s="38"/>
      <c r="L53" s="38"/>
      <c r="M53" s="37"/>
      <c r="N53" s="38"/>
      <c r="O53" s="38">
        <v>30</v>
      </c>
      <c r="P53" s="143" t="s">
        <v>439</v>
      </c>
      <c r="Q53" s="92"/>
    </row>
    <row r="54" spans="1:17" ht="45.75" thickBot="1" x14ac:dyDescent="0.25">
      <c r="A54" s="83" t="s">
        <v>207</v>
      </c>
      <c r="B54" s="82" t="str">
        <f t="shared" si="4"/>
        <v>IND19210</v>
      </c>
      <c r="C54" s="138" t="s">
        <v>428</v>
      </c>
      <c r="D54" s="85">
        <v>2</v>
      </c>
      <c r="E54" s="41">
        <v>2</v>
      </c>
      <c r="F54" s="41"/>
      <c r="G54" s="41"/>
      <c r="H54" s="41"/>
      <c r="I54" s="41"/>
      <c r="J54" s="41" t="s">
        <v>411</v>
      </c>
      <c r="K54" s="41"/>
      <c r="L54" s="41"/>
      <c r="M54" s="40"/>
      <c r="N54" s="41"/>
      <c r="O54" s="62">
        <v>30</v>
      </c>
      <c r="P54" s="143" t="s">
        <v>440</v>
      </c>
      <c r="Q54" s="92"/>
    </row>
    <row r="55" spans="1:17" ht="45.75" thickBot="1" x14ac:dyDescent="0.25">
      <c r="A55" s="83" t="s">
        <v>208</v>
      </c>
      <c r="B55" s="82" t="str">
        <f t="shared" si="4"/>
        <v>IND19211</v>
      </c>
      <c r="C55" s="138" t="s">
        <v>429</v>
      </c>
      <c r="D55" s="85">
        <v>2</v>
      </c>
      <c r="E55" s="41">
        <v>2</v>
      </c>
      <c r="F55" s="41"/>
      <c r="G55" s="41"/>
      <c r="H55" s="41"/>
      <c r="I55" s="41"/>
      <c r="J55" s="41" t="s">
        <v>411</v>
      </c>
      <c r="K55" s="41"/>
      <c r="L55" s="41"/>
      <c r="M55" s="40"/>
      <c r="N55" s="41"/>
      <c r="O55" s="62">
        <v>30</v>
      </c>
      <c r="P55" s="143" t="s">
        <v>441</v>
      </c>
      <c r="Q55" s="92"/>
    </row>
    <row r="56" spans="1:17" ht="45" x14ac:dyDescent="0.2">
      <c r="A56" s="83" t="s">
        <v>209</v>
      </c>
      <c r="B56" s="82" t="str">
        <f t="shared" si="4"/>
        <v>IND19212</v>
      </c>
      <c r="C56" s="139" t="s">
        <v>430</v>
      </c>
      <c r="D56" s="85">
        <v>2</v>
      </c>
      <c r="E56" s="41">
        <v>2</v>
      </c>
      <c r="F56" s="41"/>
      <c r="G56" s="41"/>
      <c r="H56" s="41"/>
      <c r="I56" s="41"/>
      <c r="J56" s="41" t="s">
        <v>411</v>
      </c>
      <c r="K56" s="41"/>
      <c r="L56" s="41"/>
      <c r="M56" s="40"/>
      <c r="N56" s="41"/>
      <c r="O56" s="62">
        <v>30</v>
      </c>
      <c r="P56" s="143" t="s">
        <v>440</v>
      </c>
      <c r="Q56" s="92"/>
    </row>
    <row r="57" spans="1:17" ht="15" x14ac:dyDescent="0.2">
      <c r="A57" s="83" t="s">
        <v>210</v>
      </c>
      <c r="B57" s="82" t="str">
        <f t="shared" si="4"/>
        <v>IND19213</v>
      </c>
      <c r="C57" s="40"/>
      <c r="D57" s="85"/>
      <c r="E57" s="41"/>
      <c r="F57" s="41"/>
      <c r="G57" s="41"/>
      <c r="H57" s="41"/>
      <c r="I57" s="41"/>
      <c r="J57" s="41"/>
      <c r="K57" s="41"/>
      <c r="L57" s="41"/>
      <c r="M57" s="40"/>
      <c r="N57" s="41"/>
      <c r="O57" s="62"/>
      <c r="P57" s="63"/>
      <c r="Q57" s="92"/>
    </row>
    <row r="58" spans="1:17" ht="15" x14ac:dyDescent="0.2">
      <c r="A58" s="83" t="s">
        <v>211</v>
      </c>
      <c r="B58" s="82" t="str">
        <f t="shared" si="4"/>
        <v>IND19214</v>
      </c>
      <c r="C58" s="40"/>
      <c r="D58" s="85"/>
      <c r="E58" s="41"/>
      <c r="F58" s="41"/>
      <c r="G58" s="41"/>
      <c r="H58" s="41"/>
      <c r="I58" s="41"/>
      <c r="J58" s="41"/>
      <c r="K58" s="41"/>
      <c r="L58" s="41"/>
      <c r="M58" s="40"/>
      <c r="N58" s="41"/>
      <c r="O58" s="62"/>
      <c r="P58" s="63"/>
      <c r="Q58" s="92"/>
    </row>
    <row r="59" spans="1:17" ht="15" x14ac:dyDescent="0.2">
      <c r="A59" s="83" t="s">
        <v>212</v>
      </c>
      <c r="B59" s="82" t="str">
        <f t="shared" si="4"/>
        <v>IND19215</v>
      </c>
      <c r="C59" s="40"/>
      <c r="D59" s="85"/>
      <c r="E59" s="41"/>
      <c r="F59" s="41"/>
      <c r="G59" s="41"/>
      <c r="H59" s="41"/>
      <c r="I59" s="41"/>
      <c r="J59" s="41"/>
      <c r="K59" s="41"/>
      <c r="L59" s="41"/>
      <c r="M59" s="40"/>
      <c r="N59" s="41"/>
      <c r="O59" s="62"/>
      <c r="P59" s="63"/>
      <c r="Q59" s="92"/>
    </row>
    <row r="60" spans="1:17" ht="15" x14ac:dyDescent="0.2">
      <c r="A60" s="83" t="s">
        <v>213</v>
      </c>
      <c r="B60" s="82" t="str">
        <f t="shared" si="4"/>
        <v>IND19216</v>
      </c>
      <c r="C60" s="40"/>
      <c r="D60" s="85"/>
      <c r="E60" s="41"/>
      <c r="F60" s="41"/>
      <c r="G60" s="41"/>
      <c r="H60" s="41"/>
      <c r="I60" s="41"/>
      <c r="J60" s="41"/>
      <c r="K60" s="41"/>
      <c r="L60" s="41"/>
      <c r="M60" s="40"/>
      <c r="N60" s="41"/>
      <c r="O60" s="62"/>
      <c r="P60" s="63"/>
      <c r="Q60" s="92"/>
    </row>
    <row r="61" spans="1:17" ht="15" x14ac:dyDescent="0.2">
      <c r="A61" s="83" t="s">
        <v>214</v>
      </c>
      <c r="B61" s="82" t="str">
        <f t="shared" si="4"/>
        <v>IND19217</v>
      </c>
      <c r="C61" s="40"/>
      <c r="D61" s="85"/>
      <c r="E61" s="41"/>
      <c r="F61" s="41"/>
      <c r="G61" s="41"/>
      <c r="H61" s="41"/>
      <c r="I61" s="41"/>
      <c r="J61" s="41"/>
      <c r="K61" s="41"/>
      <c r="L61" s="41"/>
      <c r="M61" s="40"/>
      <c r="N61" s="41"/>
      <c r="O61" s="62"/>
      <c r="P61" s="63"/>
      <c r="Q61" s="92"/>
    </row>
    <row r="62" spans="1:17" ht="15" x14ac:dyDescent="0.2">
      <c r="A62" s="83" t="s">
        <v>215</v>
      </c>
      <c r="B62" s="82" t="str">
        <f t="shared" si="4"/>
        <v>IND19218</v>
      </c>
      <c r="C62" s="40"/>
      <c r="D62" s="85" t="str">
        <f t="shared" ref="D62:D69" si="5">IF(SUM(E62:I62)=0,"",SUM(E62:I62))</f>
        <v/>
      </c>
      <c r="E62" s="41"/>
      <c r="F62" s="41"/>
      <c r="G62" s="41"/>
      <c r="H62" s="41"/>
      <c r="I62" s="41"/>
      <c r="J62" s="41"/>
      <c r="K62" s="41"/>
      <c r="L62" s="41"/>
      <c r="M62" s="40"/>
      <c r="N62" s="41"/>
      <c r="O62" s="38"/>
      <c r="P62" s="63"/>
      <c r="Q62" s="92"/>
    </row>
    <row r="63" spans="1:17" ht="15" x14ac:dyDescent="0.2">
      <c r="A63" s="83" t="s">
        <v>216</v>
      </c>
      <c r="B63" s="82" t="str">
        <f t="shared" si="4"/>
        <v>IND19219</v>
      </c>
      <c r="C63" s="39"/>
      <c r="D63" s="85" t="str">
        <f t="shared" si="5"/>
        <v/>
      </c>
      <c r="E63" s="42"/>
      <c r="F63" s="42"/>
      <c r="G63" s="42"/>
      <c r="H63" s="42"/>
      <c r="I63" s="41"/>
      <c r="J63" s="41"/>
      <c r="K63" s="41"/>
      <c r="L63" s="41"/>
      <c r="M63" s="39"/>
      <c r="N63" s="41"/>
      <c r="O63" s="38"/>
      <c r="P63" s="63"/>
      <c r="Q63" s="92"/>
    </row>
    <row r="64" spans="1:17" ht="15" x14ac:dyDescent="0.2">
      <c r="A64" s="83" t="s">
        <v>217</v>
      </c>
      <c r="B64" s="82" t="str">
        <f t="shared" si="4"/>
        <v>IND19220</v>
      </c>
      <c r="C64" s="39"/>
      <c r="D64" s="85" t="str">
        <f t="shared" si="5"/>
        <v/>
      </c>
      <c r="E64" s="42"/>
      <c r="F64" s="42"/>
      <c r="G64" s="42"/>
      <c r="H64" s="42"/>
      <c r="I64" s="41"/>
      <c r="J64" s="41"/>
      <c r="K64" s="41"/>
      <c r="L64" s="41"/>
      <c r="M64" s="39"/>
      <c r="N64" s="41"/>
      <c r="O64" s="38"/>
      <c r="P64" s="63"/>
      <c r="Q64" s="92"/>
    </row>
    <row r="65" spans="1:17" ht="15" x14ac:dyDescent="0.2">
      <c r="A65" s="83" t="s">
        <v>218</v>
      </c>
      <c r="B65" s="82" t="str">
        <f t="shared" si="4"/>
        <v>IND19221</v>
      </c>
      <c r="C65" s="39"/>
      <c r="D65" s="85" t="str">
        <f t="shared" si="5"/>
        <v/>
      </c>
      <c r="E65" s="42"/>
      <c r="F65" s="42"/>
      <c r="G65" s="42"/>
      <c r="H65" s="42"/>
      <c r="I65" s="41"/>
      <c r="J65" s="41"/>
      <c r="K65" s="41"/>
      <c r="L65" s="41"/>
      <c r="M65" s="39"/>
      <c r="N65" s="41"/>
      <c r="O65" s="38"/>
      <c r="P65" s="63"/>
      <c r="Q65" s="92"/>
    </row>
    <row r="66" spans="1:17" ht="15" x14ac:dyDescent="0.2">
      <c r="A66" s="83" t="s">
        <v>219</v>
      </c>
      <c r="B66" s="82" t="str">
        <f t="shared" si="4"/>
        <v>IND19222</v>
      </c>
      <c r="C66" s="39"/>
      <c r="D66" s="85" t="str">
        <f t="shared" si="5"/>
        <v/>
      </c>
      <c r="E66" s="42"/>
      <c r="F66" s="42"/>
      <c r="G66" s="42"/>
      <c r="H66" s="42"/>
      <c r="I66" s="41"/>
      <c r="J66" s="41"/>
      <c r="K66" s="41"/>
      <c r="L66" s="41"/>
      <c r="M66" s="39"/>
      <c r="N66" s="41"/>
      <c r="O66" s="38"/>
      <c r="P66" s="63"/>
      <c r="Q66" s="92"/>
    </row>
    <row r="67" spans="1:17" ht="15" x14ac:dyDescent="0.2">
      <c r="A67" s="83" t="s">
        <v>220</v>
      </c>
      <c r="B67" s="82" t="str">
        <f t="shared" si="4"/>
        <v>IND19223</v>
      </c>
      <c r="C67" s="39"/>
      <c r="D67" s="85" t="str">
        <f t="shared" si="5"/>
        <v/>
      </c>
      <c r="E67" s="42"/>
      <c r="F67" s="42"/>
      <c r="G67" s="42"/>
      <c r="H67" s="42"/>
      <c r="I67" s="41"/>
      <c r="J67" s="41"/>
      <c r="K67" s="41"/>
      <c r="L67" s="41"/>
      <c r="M67" s="39"/>
      <c r="N67" s="41"/>
      <c r="O67" s="38"/>
      <c r="P67" s="63"/>
      <c r="Q67" s="92"/>
    </row>
    <row r="68" spans="1:17" ht="15" x14ac:dyDescent="0.2">
      <c r="A68" s="83" t="s">
        <v>221</v>
      </c>
      <c r="B68" s="82" t="str">
        <f t="shared" si="4"/>
        <v>IND19224</v>
      </c>
      <c r="C68" s="39"/>
      <c r="D68" s="85" t="str">
        <f t="shared" si="5"/>
        <v/>
      </c>
      <c r="E68" s="42"/>
      <c r="F68" s="42"/>
      <c r="G68" s="42"/>
      <c r="H68" s="42"/>
      <c r="I68" s="41"/>
      <c r="J68" s="41"/>
      <c r="K68" s="41"/>
      <c r="L68" s="41"/>
      <c r="M68" s="39"/>
      <c r="N68" s="41"/>
      <c r="O68" s="38"/>
      <c r="P68" s="63"/>
      <c r="Q68" s="92"/>
    </row>
    <row r="69" spans="1:17" ht="15" x14ac:dyDescent="0.2">
      <c r="A69" s="83" t="s">
        <v>222</v>
      </c>
      <c r="B69" s="82" t="str">
        <f t="shared" si="4"/>
        <v>IND19225</v>
      </c>
      <c r="C69" s="39"/>
      <c r="D69" s="85" t="str">
        <f t="shared" si="5"/>
        <v/>
      </c>
      <c r="E69" s="42"/>
      <c r="F69" s="42"/>
      <c r="G69" s="42"/>
      <c r="H69" s="42"/>
      <c r="I69" s="41"/>
      <c r="J69" s="41"/>
      <c r="K69" s="41"/>
      <c r="L69" s="41"/>
      <c r="M69" s="39"/>
      <c r="N69" s="41"/>
      <c r="O69" s="38"/>
      <c r="P69" s="63"/>
      <c r="Q69" s="92"/>
    </row>
    <row r="70" spans="1:17" x14ac:dyDescent="0.25">
      <c r="A70" s="65" t="s">
        <v>223</v>
      </c>
      <c r="B70" s="66"/>
      <c r="C70" s="30">
        <f>COUNTA(C45:C69)</f>
        <v>12</v>
      </c>
      <c r="D70" s="89">
        <f t="shared" ref="D70:H70" si="6">SUM(D45:D69)</f>
        <v>24</v>
      </c>
      <c r="E70" s="31">
        <f t="shared" si="6"/>
        <v>21</v>
      </c>
      <c r="F70" s="31">
        <f t="shared" si="6"/>
        <v>3</v>
      </c>
      <c r="G70" s="31">
        <f t="shared" si="6"/>
        <v>0</v>
      </c>
      <c r="H70" s="31">
        <f t="shared" si="6"/>
        <v>0</v>
      </c>
      <c r="I70" s="31">
        <f t="shared" ref="I70:L70" si="7">COUNTIF(I45:I69,"=V")</f>
        <v>3</v>
      </c>
      <c r="J70" s="31">
        <f t="shared" si="7"/>
        <v>9</v>
      </c>
      <c r="K70" s="31">
        <f t="shared" si="7"/>
        <v>0</v>
      </c>
      <c r="L70" s="31">
        <f t="shared" si="7"/>
        <v>0</v>
      </c>
      <c r="M70" s="32"/>
      <c r="N70" s="31">
        <f>COUNTIF(N45:N69,"=V")</f>
        <v>2</v>
      </c>
      <c r="O70" s="31"/>
      <c r="P70" s="76" t="s">
        <v>283</v>
      </c>
      <c r="Q70" s="57">
        <f>SUMIF(Q45:Q69,"&lt;&gt;V",D45:D69)</f>
        <v>24</v>
      </c>
    </row>
    <row r="71" spans="1:17" ht="15" x14ac:dyDescent="0.2">
      <c r="A71" s="86"/>
      <c r="B71" s="86"/>
      <c r="I71" s="209" t="str">
        <f>IF(C70&lt;&gt;SUM(I70:L70),"Warning!! Pastikan hanya memilih salah satu jenis matakuliah atau Pastikan setiap matakuliah sudah memilih satu jenis matakuliah","")</f>
        <v/>
      </c>
      <c r="J71" s="210"/>
      <c r="K71" s="210"/>
      <c r="L71" s="210"/>
    </row>
    <row r="72" spans="1:17" ht="15.75" customHeight="1" x14ac:dyDescent="0.2">
      <c r="A72" s="86"/>
      <c r="B72" s="86"/>
      <c r="I72" s="210"/>
      <c r="J72" s="210"/>
      <c r="K72" s="210"/>
      <c r="L72" s="210"/>
    </row>
    <row r="73" spans="1:17" ht="15.75" customHeight="1" x14ac:dyDescent="0.2">
      <c r="A73" s="86"/>
      <c r="B73" s="86"/>
      <c r="I73" s="210"/>
      <c r="J73" s="210"/>
      <c r="K73" s="210"/>
      <c r="L73" s="210"/>
    </row>
    <row r="74" spans="1:17" x14ac:dyDescent="0.25">
      <c r="A74" s="87" t="s">
        <v>184</v>
      </c>
      <c r="B74" s="88"/>
      <c r="C74" s="21">
        <v>3</v>
      </c>
      <c r="D74" s="99">
        <f>SUM(D77:D84)</f>
        <v>16</v>
      </c>
    </row>
    <row r="75" spans="1:17" ht="15.75" customHeight="1" x14ac:dyDescent="0.25">
      <c r="A75" s="224" t="s">
        <v>185</v>
      </c>
      <c r="B75" s="224" t="s">
        <v>186</v>
      </c>
      <c r="C75" s="200" t="s">
        <v>187</v>
      </c>
      <c r="D75" s="200" t="s">
        <v>188</v>
      </c>
      <c r="E75" s="206" t="s">
        <v>189</v>
      </c>
      <c r="F75" s="207"/>
      <c r="G75" s="207"/>
      <c r="H75" s="208"/>
      <c r="I75" s="206" t="s">
        <v>226</v>
      </c>
      <c r="J75" s="207"/>
      <c r="K75" s="207"/>
      <c r="L75" s="208"/>
      <c r="M75" s="200" t="s">
        <v>190</v>
      </c>
      <c r="N75" s="200" t="s">
        <v>191</v>
      </c>
      <c r="O75" s="200" t="s">
        <v>192</v>
      </c>
      <c r="P75" s="202" t="s">
        <v>193</v>
      </c>
      <c r="Q75" s="202" t="s">
        <v>282</v>
      </c>
    </row>
    <row r="76" spans="1:17" x14ac:dyDescent="0.25">
      <c r="A76" s="225"/>
      <c r="B76" s="225"/>
      <c r="C76" s="201"/>
      <c r="D76" s="201"/>
      <c r="E76" s="28" t="s">
        <v>194</v>
      </c>
      <c r="F76" s="28" t="s">
        <v>195</v>
      </c>
      <c r="G76" s="28" t="s">
        <v>196</v>
      </c>
      <c r="H76" s="28" t="s">
        <v>197</v>
      </c>
      <c r="I76" s="28" t="s">
        <v>179</v>
      </c>
      <c r="J76" s="28" t="s">
        <v>181</v>
      </c>
      <c r="K76" s="28" t="s">
        <v>180</v>
      </c>
      <c r="L76" s="28" t="s">
        <v>182</v>
      </c>
      <c r="M76" s="201"/>
      <c r="N76" s="201"/>
      <c r="O76" s="201"/>
      <c r="P76" s="203"/>
      <c r="Q76" s="237"/>
    </row>
    <row r="77" spans="1:17" ht="45" x14ac:dyDescent="0.2">
      <c r="A77" s="81" t="s">
        <v>198</v>
      </c>
      <c r="B77" s="82" t="str">
        <f t="shared" ref="B77:B101" si="8">CONCATENATE($C$4,"19",C$74,A77)</f>
        <v>IND19301</v>
      </c>
      <c r="C77" s="147" t="s">
        <v>442</v>
      </c>
      <c r="D77" s="85">
        <v>2</v>
      </c>
      <c r="E77" s="38">
        <v>2</v>
      </c>
      <c r="F77" s="38"/>
      <c r="G77" s="38"/>
      <c r="H77" s="38"/>
      <c r="I77" s="38"/>
      <c r="J77" s="38" t="s">
        <v>411</v>
      </c>
      <c r="K77" s="38"/>
      <c r="L77" s="38"/>
      <c r="M77" s="37"/>
      <c r="N77" s="38"/>
      <c r="O77" s="62">
        <v>30</v>
      </c>
      <c r="P77" s="143" t="s">
        <v>454</v>
      </c>
      <c r="Q77" s="92"/>
    </row>
    <row r="78" spans="1:17" ht="60" x14ac:dyDescent="0.2">
      <c r="A78" s="81" t="s">
        <v>199</v>
      </c>
      <c r="B78" s="82" t="str">
        <f t="shared" si="8"/>
        <v>IND19302</v>
      </c>
      <c r="C78" s="147" t="s">
        <v>443</v>
      </c>
      <c r="D78" s="85">
        <v>2</v>
      </c>
      <c r="E78" s="38">
        <v>2</v>
      </c>
      <c r="F78" s="38"/>
      <c r="G78" s="38"/>
      <c r="H78" s="38"/>
      <c r="I78" s="38"/>
      <c r="J78" s="38" t="s">
        <v>411</v>
      </c>
      <c r="K78" s="38"/>
      <c r="L78" s="38"/>
      <c r="M78" s="37"/>
      <c r="N78" s="38"/>
      <c r="O78" s="62">
        <v>30</v>
      </c>
      <c r="P78" s="143" t="s">
        <v>455</v>
      </c>
      <c r="Q78" s="92"/>
    </row>
    <row r="79" spans="1:17" ht="45" x14ac:dyDescent="0.2">
      <c r="A79" s="83" t="s">
        <v>200</v>
      </c>
      <c r="B79" s="82" t="str">
        <f t="shared" si="8"/>
        <v>IND19303</v>
      </c>
      <c r="C79" s="148" t="s">
        <v>444</v>
      </c>
      <c r="D79" s="85">
        <v>2</v>
      </c>
      <c r="E79" s="38">
        <v>2</v>
      </c>
      <c r="F79" s="38"/>
      <c r="G79" s="38"/>
      <c r="H79" s="38"/>
      <c r="I79" s="38"/>
      <c r="J79" s="38" t="s">
        <v>411</v>
      </c>
      <c r="K79" s="38"/>
      <c r="L79" s="38"/>
      <c r="M79" s="37"/>
      <c r="N79" s="38"/>
      <c r="O79" s="62">
        <v>30</v>
      </c>
      <c r="P79" s="143" t="s">
        <v>456</v>
      </c>
      <c r="Q79" s="92"/>
    </row>
    <row r="80" spans="1:17" ht="45" x14ac:dyDescent="0.2">
      <c r="A80" s="83" t="s">
        <v>201</v>
      </c>
      <c r="B80" s="82" t="str">
        <f t="shared" si="8"/>
        <v>IND19304</v>
      </c>
      <c r="C80" s="148" t="s">
        <v>445</v>
      </c>
      <c r="D80" s="85">
        <v>2</v>
      </c>
      <c r="E80" s="38">
        <v>1</v>
      </c>
      <c r="F80" s="38">
        <v>1</v>
      </c>
      <c r="G80" s="38"/>
      <c r="H80" s="38"/>
      <c r="I80" s="38"/>
      <c r="J80" s="38" t="s">
        <v>411</v>
      </c>
      <c r="K80" s="38"/>
      <c r="L80" s="38"/>
      <c r="M80" s="37" t="s">
        <v>489</v>
      </c>
      <c r="N80" s="38" t="s">
        <v>411</v>
      </c>
      <c r="O80" s="62">
        <v>30</v>
      </c>
      <c r="P80" s="143" t="s">
        <v>457</v>
      </c>
      <c r="Q80" s="92"/>
    </row>
    <row r="81" spans="1:17" ht="45" x14ac:dyDescent="0.2">
      <c r="A81" s="83" t="s">
        <v>202</v>
      </c>
      <c r="B81" s="82" t="str">
        <f t="shared" si="8"/>
        <v>IND19305</v>
      </c>
      <c r="C81" s="148" t="s">
        <v>446</v>
      </c>
      <c r="D81" s="85">
        <v>2</v>
      </c>
      <c r="E81" s="38">
        <v>2</v>
      </c>
      <c r="F81" s="38"/>
      <c r="G81" s="38"/>
      <c r="H81" s="38"/>
      <c r="I81" s="38"/>
      <c r="J81" s="38" t="s">
        <v>411</v>
      </c>
      <c r="K81" s="38"/>
      <c r="L81" s="38"/>
      <c r="M81" s="37"/>
      <c r="N81" s="38"/>
      <c r="O81" s="62">
        <v>30</v>
      </c>
      <c r="P81" s="143" t="s">
        <v>458</v>
      </c>
      <c r="Q81" s="92"/>
    </row>
    <row r="82" spans="1:17" ht="45" x14ac:dyDescent="0.2">
      <c r="A82" s="83" t="s">
        <v>203</v>
      </c>
      <c r="B82" s="82" t="str">
        <f t="shared" si="8"/>
        <v>IND19306</v>
      </c>
      <c r="C82" s="148" t="s">
        <v>447</v>
      </c>
      <c r="D82" s="85">
        <v>2</v>
      </c>
      <c r="E82" s="38">
        <v>2</v>
      </c>
      <c r="F82" s="38"/>
      <c r="G82" s="38"/>
      <c r="H82" s="38"/>
      <c r="I82" s="38"/>
      <c r="J82" s="38" t="s">
        <v>411</v>
      </c>
      <c r="K82" s="38"/>
      <c r="L82" s="38"/>
      <c r="M82" s="37"/>
      <c r="N82" s="38"/>
      <c r="O82" s="62">
        <v>30</v>
      </c>
      <c r="P82" s="143" t="s">
        <v>459</v>
      </c>
      <c r="Q82" s="92"/>
    </row>
    <row r="83" spans="1:17" ht="45" x14ac:dyDescent="0.2">
      <c r="A83" s="83" t="s">
        <v>204</v>
      </c>
      <c r="B83" s="82" t="str">
        <f t="shared" si="8"/>
        <v>IND19307</v>
      </c>
      <c r="C83" s="148" t="s">
        <v>448</v>
      </c>
      <c r="D83" s="85">
        <v>2</v>
      </c>
      <c r="E83" s="38">
        <v>2</v>
      </c>
      <c r="F83" s="38"/>
      <c r="G83" s="38"/>
      <c r="H83" s="38"/>
      <c r="I83" s="38"/>
      <c r="J83" s="38" t="s">
        <v>411</v>
      </c>
      <c r="K83" s="38"/>
      <c r="L83" s="38"/>
      <c r="M83" s="37"/>
      <c r="N83" s="38"/>
      <c r="O83" s="62">
        <v>30</v>
      </c>
      <c r="P83" s="143" t="s">
        <v>460</v>
      </c>
      <c r="Q83" s="92"/>
    </row>
    <row r="84" spans="1:17" ht="45" x14ac:dyDescent="0.2">
      <c r="A84" s="83" t="s">
        <v>205</v>
      </c>
      <c r="B84" s="82" t="str">
        <f t="shared" si="8"/>
        <v>IND19308</v>
      </c>
      <c r="C84" s="148" t="s">
        <v>449</v>
      </c>
      <c r="D84" s="85">
        <v>2</v>
      </c>
      <c r="E84" s="38">
        <v>2</v>
      </c>
      <c r="F84" s="38"/>
      <c r="G84" s="38"/>
      <c r="H84" s="38"/>
      <c r="I84" s="38"/>
      <c r="J84" s="38" t="s">
        <v>411</v>
      </c>
      <c r="K84" s="38"/>
      <c r="L84" s="38"/>
      <c r="M84" s="37"/>
      <c r="N84" s="38"/>
      <c r="O84" s="62">
        <v>30</v>
      </c>
      <c r="P84" s="143" t="s">
        <v>461</v>
      </c>
      <c r="Q84" s="92"/>
    </row>
    <row r="85" spans="1:17" ht="45" x14ac:dyDescent="0.2">
      <c r="A85" s="83" t="s">
        <v>206</v>
      </c>
      <c r="B85" s="82" t="str">
        <f t="shared" si="8"/>
        <v>IND19309</v>
      </c>
      <c r="C85" s="148" t="s">
        <v>450</v>
      </c>
      <c r="D85" s="85">
        <v>2</v>
      </c>
      <c r="E85" s="38">
        <v>2</v>
      </c>
      <c r="F85" s="38"/>
      <c r="G85" s="38"/>
      <c r="H85" s="38"/>
      <c r="I85" s="38"/>
      <c r="J85" s="38" t="s">
        <v>411</v>
      </c>
      <c r="K85" s="38"/>
      <c r="L85" s="38"/>
      <c r="M85" s="37"/>
      <c r="N85" s="38"/>
      <c r="O85" s="38">
        <v>30</v>
      </c>
      <c r="P85" s="143" t="s">
        <v>440</v>
      </c>
      <c r="Q85" s="92"/>
    </row>
    <row r="86" spans="1:17" ht="45" x14ac:dyDescent="0.2">
      <c r="A86" s="83" t="s">
        <v>207</v>
      </c>
      <c r="B86" s="82" t="str">
        <f t="shared" si="8"/>
        <v>IND19310</v>
      </c>
      <c r="C86" s="148" t="s">
        <v>451</v>
      </c>
      <c r="D86" s="85">
        <v>2</v>
      </c>
      <c r="E86" s="41">
        <v>1</v>
      </c>
      <c r="F86" s="41">
        <v>1</v>
      </c>
      <c r="G86" s="41"/>
      <c r="H86" s="41"/>
      <c r="I86" s="41"/>
      <c r="J86" s="41" t="s">
        <v>411</v>
      </c>
      <c r="K86" s="41"/>
      <c r="L86" s="41"/>
      <c r="M86" s="40"/>
      <c r="N86" s="41"/>
      <c r="O86" s="62">
        <v>30</v>
      </c>
      <c r="P86" s="143" t="s">
        <v>462</v>
      </c>
      <c r="Q86" s="92"/>
    </row>
    <row r="87" spans="1:17" ht="45" x14ac:dyDescent="0.2">
      <c r="A87" s="83" t="s">
        <v>208</v>
      </c>
      <c r="B87" s="82" t="str">
        <f t="shared" si="8"/>
        <v>IND19311</v>
      </c>
      <c r="C87" s="148" t="s">
        <v>452</v>
      </c>
      <c r="D87" s="85">
        <v>2</v>
      </c>
      <c r="E87" s="41">
        <v>2</v>
      </c>
      <c r="F87" s="41"/>
      <c r="G87" s="41"/>
      <c r="H87" s="41"/>
      <c r="I87" s="41"/>
      <c r="J87" s="41" t="s">
        <v>411</v>
      </c>
      <c r="K87" s="41"/>
      <c r="L87" s="41"/>
      <c r="M87" s="40"/>
      <c r="N87" s="41"/>
      <c r="O87" s="62">
        <v>30</v>
      </c>
      <c r="P87" s="143" t="s">
        <v>463</v>
      </c>
      <c r="Q87" s="92"/>
    </row>
    <row r="88" spans="1:17" ht="45" x14ac:dyDescent="0.2">
      <c r="A88" s="83" t="s">
        <v>209</v>
      </c>
      <c r="B88" s="82" t="str">
        <f t="shared" si="8"/>
        <v>IND19312</v>
      </c>
      <c r="C88" s="149" t="s">
        <v>453</v>
      </c>
      <c r="D88" s="85">
        <v>2</v>
      </c>
      <c r="E88" s="41">
        <v>1</v>
      </c>
      <c r="F88" s="41">
        <v>1</v>
      </c>
      <c r="G88" s="41"/>
      <c r="H88" s="41"/>
      <c r="I88" s="41"/>
      <c r="J88" s="41" t="s">
        <v>411</v>
      </c>
      <c r="K88" s="41"/>
      <c r="L88" s="41"/>
      <c r="M88" s="40"/>
      <c r="N88" s="41" t="s">
        <v>411</v>
      </c>
      <c r="O88" s="62">
        <v>30</v>
      </c>
      <c r="P88" s="143" t="s">
        <v>464</v>
      </c>
      <c r="Q88" s="92"/>
    </row>
    <row r="89" spans="1:17" ht="15" x14ac:dyDescent="0.2">
      <c r="A89" s="83" t="s">
        <v>210</v>
      </c>
      <c r="B89" s="82" t="str">
        <f t="shared" si="8"/>
        <v>IND19313</v>
      </c>
      <c r="C89" s="40"/>
      <c r="D89" s="85"/>
      <c r="E89" s="41"/>
      <c r="F89" s="41"/>
      <c r="G89" s="41"/>
      <c r="H89" s="41"/>
      <c r="I89" s="41"/>
      <c r="J89" s="41"/>
      <c r="K89" s="41"/>
      <c r="L89" s="41"/>
      <c r="M89" s="40"/>
      <c r="N89" s="41"/>
      <c r="O89" s="38"/>
      <c r="P89" s="63"/>
      <c r="Q89" s="92"/>
    </row>
    <row r="90" spans="1:17" ht="15" x14ac:dyDescent="0.2">
      <c r="A90" s="83" t="s">
        <v>211</v>
      </c>
      <c r="B90" s="82" t="str">
        <f t="shared" si="8"/>
        <v>IND19314</v>
      </c>
      <c r="C90" s="40"/>
      <c r="D90" s="85" t="str">
        <f t="shared" ref="D90:D101" si="9">IF(SUM(E90:I90)=0,"",SUM(E90:I90))</f>
        <v/>
      </c>
      <c r="E90" s="41"/>
      <c r="F90" s="41"/>
      <c r="G90" s="41"/>
      <c r="H90" s="41"/>
      <c r="I90" s="41"/>
      <c r="J90" s="41"/>
      <c r="K90" s="41"/>
      <c r="L90" s="41"/>
      <c r="M90" s="40"/>
      <c r="N90" s="41"/>
      <c r="O90" s="38"/>
      <c r="P90" s="63"/>
      <c r="Q90" s="92"/>
    </row>
    <row r="91" spans="1:17" ht="15" x14ac:dyDescent="0.2">
      <c r="A91" s="83" t="s">
        <v>212</v>
      </c>
      <c r="B91" s="82" t="str">
        <f t="shared" si="8"/>
        <v>IND19315</v>
      </c>
      <c r="C91" s="40"/>
      <c r="D91" s="85" t="str">
        <f t="shared" si="9"/>
        <v/>
      </c>
      <c r="E91" s="41"/>
      <c r="F91" s="41"/>
      <c r="G91" s="41"/>
      <c r="H91" s="41"/>
      <c r="I91" s="41"/>
      <c r="J91" s="41"/>
      <c r="K91" s="41"/>
      <c r="L91" s="41"/>
      <c r="M91" s="40"/>
      <c r="N91" s="41"/>
      <c r="O91" s="38"/>
      <c r="P91" s="63"/>
      <c r="Q91" s="92"/>
    </row>
    <row r="92" spans="1:17" ht="15" x14ac:dyDescent="0.2">
      <c r="A92" s="83" t="s">
        <v>213</v>
      </c>
      <c r="B92" s="82" t="str">
        <f t="shared" si="8"/>
        <v>IND19316</v>
      </c>
      <c r="C92" s="40"/>
      <c r="D92" s="85" t="str">
        <f t="shared" si="9"/>
        <v/>
      </c>
      <c r="E92" s="41"/>
      <c r="F92" s="41"/>
      <c r="G92" s="41"/>
      <c r="H92" s="41"/>
      <c r="I92" s="41"/>
      <c r="J92" s="41"/>
      <c r="K92" s="41"/>
      <c r="L92" s="41"/>
      <c r="M92" s="40"/>
      <c r="N92" s="41"/>
      <c r="O92" s="38"/>
      <c r="P92" s="63"/>
      <c r="Q92" s="92"/>
    </row>
    <row r="93" spans="1:17" ht="15" x14ac:dyDescent="0.2">
      <c r="A93" s="83" t="s">
        <v>214</v>
      </c>
      <c r="B93" s="82" t="str">
        <f t="shared" si="8"/>
        <v>IND19317</v>
      </c>
      <c r="C93" s="40"/>
      <c r="D93" s="85" t="str">
        <f t="shared" si="9"/>
        <v/>
      </c>
      <c r="E93" s="41"/>
      <c r="F93" s="41"/>
      <c r="G93" s="41"/>
      <c r="H93" s="41"/>
      <c r="I93" s="41"/>
      <c r="J93" s="41"/>
      <c r="K93" s="41"/>
      <c r="L93" s="41"/>
      <c r="M93" s="40"/>
      <c r="N93" s="41"/>
      <c r="O93" s="38"/>
      <c r="P93" s="63"/>
      <c r="Q93" s="92"/>
    </row>
    <row r="94" spans="1:17" ht="15" x14ac:dyDescent="0.2">
      <c r="A94" s="83" t="s">
        <v>215</v>
      </c>
      <c r="B94" s="82" t="str">
        <f t="shared" si="8"/>
        <v>IND19318</v>
      </c>
      <c r="C94" s="40"/>
      <c r="D94" s="85" t="str">
        <f t="shared" si="9"/>
        <v/>
      </c>
      <c r="E94" s="41"/>
      <c r="F94" s="41"/>
      <c r="G94" s="41"/>
      <c r="H94" s="41"/>
      <c r="I94" s="41"/>
      <c r="J94" s="41"/>
      <c r="K94" s="41"/>
      <c r="L94" s="41"/>
      <c r="M94" s="40"/>
      <c r="N94" s="41"/>
      <c r="O94" s="38"/>
      <c r="P94" s="63"/>
      <c r="Q94" s="92"/>
    </row>
    <row r="95" spans="1:17" ht="15" x14ac:dyDescent="0.2">
      <c r="A95" s="83" t="s">
        <v>216</v>
      </c>
      <c r="B95" s="82" t="str">
        <f t="shared" si="8"/>
        <v>IND19319</v>
      </c>
      <c r="C95" s="39"/>
      <c r="D95" s="85" t="str">
        <f t="shared" si="9"/>
        <v/>
      </c>
      <c r="E95" s="42"/>
      <c r="F95" s="42"/>
      <c r="G95" s="42"/>
      <c r="H95" s="42"/>
      <c r="I95" s="41"/>
      <c r="J95" s="41"/>
      <c r="K95" s="41"/>
      <c r="L95" s="41"/>
      <c r="M95" s="39"/>
      <c r="N95" s="41"/>
      <c r="O95" s="38"/>
      <c r="P95" s="63"/>
      <c r="Q95" s="92"/>
    </row>
    <row r="96" spans="1:17" ht="15" x14ac:dyDescent="0.2">
      <c r="A96" s="83" t="s">
        <v>217</v>
      </c>
      <c r="B96" s="82" t="str">
        <f t="shared" si="8"/>
        <v>IND19320</v>
      </c>
      <c r="C96" s="39"/>
      <c r="D96" s="85" t="str">
        <f t="shared" si="9"/>
        <v/>
      </c>
      <c r="E96" s="42"/>
      <c r="F96" s="42"/>
      <c r="G96" s="42"/>
      <c r="H96" s="42"/>
      <c r="I96" s="41"/>
      <c r="J96" s="41"/>
      <c r="K96" s="41"/>
      <c r="L96" s="41"/>
      <c r="M96" s="39"/>
      <c r="N96" s="41"/>
      <c r="O96" s="38"/>
      <c r="P96" s="63"/>
      <c r="Q96" s="92"/>
    </row>
    <row r="97" spans="1:17" ht="15" x14ac:dyDescent="0.2">
      <c r="A97" s="83" t="s">
        <v>218</v>
      </c>
      <c r="B97" s="82" t="str">
        <f t="shared" si="8"/>
        <v>IND19321</v>
      </c>
      <c r="C97" s="39"/>
      <c r="D97" s="85" t="str">
        <f t="shared" si="9"/>
        <v/>
      </c>
      <c r="E97" s="42"/>
      <c r="F97" s="42"/>
      <c r="G97" s="42"/>
      <c r="H97" s="42"/>
      <c r="I97" s="41"/>
      <c r="J97" s="41"/>
      <c r="K97" s="41"/>
      <c r="L97" s="41"/>
      <c r="M97" s="39"/>
      <c r="N97" s="41"/>
      <c r="O97" s="38"/>
      <c r="P97" s="63"/>
      <c r="Q97" s="92"/>
    </row>
    <row r="98" spans="1:17" ht="15" x14ac:dyDescent="0.2">
      <c r="A98" s="83" t="s">
        <v>219</v>
      </c>
      <c r="B98" s="82" t="str">
        <f t="shared" si="8"/>
        <v>IND19322</v>
      </c>
      <c r="C98" s="39"/>
      <c r="D98" s="85" t="str">
        <f t="shared" si="9"/>
        <v/>
      </c>
      <c r="E98" s="42"/>
      <c r="F98" s="42"/>
      <c r="G98" s="42"/>
      <c r="H98" s="42"/>
      <c r="I98" s="41"/>
      <c r="J98" s="41"/>
      <c r="K98" s="41"/>
      <c r="L98" s="41"/>
      <c r="M98" s="39"/>
      <c r="N98" s="41"/>
      <c r="O98" s="38"/>
      <c r="P98" s="63"/>
      <c r="Q98" s="92"/>
    </row>
    <row r="99" spans="1:17" ht="15" x14ac:dyDescent="0.2">
      <c r="A99" s="83" t="s">
        <v>220</v>
      </c>
      <c r="B99" s="82" t="str">
        <f t="shared" si="8"/>
        <v>IND19323</v>
      </c>
      <c r="C99" s="39"/>
      <c r="D99" s="85" t="str">
        <f t="shared" si="9"/>
        <v/>
      </c>
      <c r="E99" s="42"/>
      <c r="F99" s="42"/>
      <c r="G99" s="42"/>
      <c r="H99" s="42"/>
      <c r="I99" s="41"/>
      <c r="J99" s="41"/>
      <c r="K99" s="41"/>
      <c r="L99" s="41"/>
      <c r="M99" s="39"/>
      <c r="N99" s="41"/>
      <c r="O99" s="38"/>
      <c r="P99" s="63"/>
      <c r="Q99" s="92"/>
    </row>
    <row r="100" spans="1:17" ht="15" x14ac:dyDescent="0.2">
      <c r="A100" s="83" t="s">
        <v>221</v>
      </c>
      <c r="B100" s="82" t="str">
        <f t="shared" si="8"/>
        <v>IND19324</v>
      </c>
      <c r="C100" s="39"/>
      <c r="D100" s="85" t="str">
        <f t="shared" si="9"/>
        <v/>
      </c>
      <c r="E100" s="42"/>
      <c r="F100" s="42"/>
      <c r="G100" s="42"/>
      <c r="H100" s="42"/>
      <c r="I100" s="41"/>
      <c r="J100" s="41"/>
      <c r="K100" s="41"/>
      <c r="L100" s="41"/>
      <c r="M100" s="39"/>
      <c r="N100" s="41"/>
      <c r="O100" s="38"/>
      <c r="P100" s="63"/>
      <c r="Q100" s="92"/>
    </row>
    <row r="101" spans="1:17" ht="15" x14ac:dyDescent="0.2">
      <c r="A101" s="83" t="s">
        <v>222</v>
      </c>
      <c r="B101" s="82" t="str">
        <f t="shared" si="8"/>
        <v>IND19325</v>
      </c>
      <c r="C101" s="39"/>
      <c r="D101" s="85" t="str">
        <f t="shared" si="9"/>
        <v/>
      </c>
      <c r="E101" s="42"/>
      <c r="F101" s="42"/>
      <c r="G101" s="42"/>
      <c r="H101" s="42"/>
      <c r="I101" s="41"/>
      <c r="J101" s="41"/>
      <c r="K101" s="41"/>
      <c r="L101" s="41"/>
      <c r="M101" s="39"/>
      <c r="N101" s="41"/>
      <c r="O101" s="38"/>
      <c r="P101" s="63"/>
      <c r="Q101" s="92"/>
    </row>
    <row r="102" spans="1:17" x14ac:dyDescent="0.25">
      <c r="A102" s="65" t="s">
        <v>223</v>
      </c>
      <c r="B102" s="66"/>
      <c r="C102" s="30">
        <f>COUNTA(C77:C101)</f>
        <v>12</v>
      </c>
      <c r="D102" s="31">
        <f t="shared" ref="D102:H102" si="10">SUM(D77:D101)</f>
        <v>24</v>
      </c>
      <c r="E102" s="31">
        <f t="shared" si="10"/>
        <v>21</v>
      </c>
      <c r="F102" s="31">
        <f t="shared" si="10"/>
        <v>3</v>
      </c>
      <c r="G102" s="31">
        <f t="shared" si="10"/>
        <v>0</v>
      </c>
      <c r="H102" s="31">
        <f t="shared" si="10"/>
        <v>0</v>
      </c>
      <c r="I102" s="31">
        <f t="shared" ref="I102:L102" si="11">COUNTIF(I77:I101,"=V")</f>
        <v>0</v>
      </c>
      <c r="J102" s="31">
        <f t="shared" si="11"/>
        <v>12</v>
      </c>
      <c r="K102" s="31">
        <f t="shared" si="11"/>
        <v>0</v>
      </c>
      <c r="L102" s="31">
        <f t="shared" si="11"/>
        <v>0</v>
      </c>
      <c r="M102" s="32"/>
      <c r="N102" s="31">
        <f>COUNTIF(N77:N101,"=V")</f>
        <v>2</v>
      </c>
      <c r="O102" s="31"/>
      <c r="P102" s="76" t="s">
        <v>283</v>
      </c>
      <c r="Q102" s="57">
        <f>SUMIF(Q77:Q101,"&lt;&gt;V",D77:D101)</f>
        <v>24</v>
      </c>
    </row>
    <row r="103" spans="1:17" ht="15" x14ac:dyDescent="0.2">
      <c r="I103" s="209" t="str">
        <f>IF(C102&lt;&gt;SUM(I102:L102),"Warning!! Pastikan hanya memilih salah satu jenis matakuliah atau Pastikan setiap matakuliah sudah memilih satu jenis matakuliah","")</f>
        <v/>
      </c>
      <c r="J103" s="210"/>
      <c r="K103" s="210"/>
      <c r="L103" s="210"/>
    </row>
    <row r="104" spans="1:17" ht="15.75" customHeight="1" x14ac:dyDescent="0.2">
      <c r="I104" s="210"/>
      <c r="J104" s="210"/>
      <c r="K104" s="210"/>
      <c r="L104" s="210"/>
    </row>
    <row r="105" spans="1:17" ht="15.75" customHeight="1" x14ac:dyDescent="0.2">
      <c r="I105" s="210"/>
      <c r="J105" s="210"/>
      <c r="K105" s="210"/>
      <c r="L105" s="210"/>
    </row>
    <row r="106" spans="1:17" x14ac:dyDescent="0.25">
      <c r="A106" s="22" t="s">
        <v>184</v>
      </c>
      <c r="B106" s="29"/>
      <c r="C106" s="21">
        <v>4</v>
      </c>
      <c r="D106" s="99">
        <f>SUM(D109:D117)</f>
        <v>18</v>
      </c>
    </row>
    <row r="107" spans="1:17" ht="15.75" customHeight="1" x14ac:dyDescent="0.25">
      <c r="A107" s="200" t="s">
        <v>185</v>
      </c>
      <c r="B107" s="200" t="s">
        <v>186</v>
      </c>
      <c r="C107" s="200" t="s">
        <v>187</v>
      </c>
      <c r="D107" s="200" t="s">
        <v>188</v>
      </c>
      <c r="E107" s="206" t="s">
        <v>189</v>
      </c>
      <c r="F107" s="207"/>
      <c r="G107" s="207"/>
      <c r="H107" s="208"/>
      <c r="I107" s="206" t="s">
        <v>226</v>
      </c>
      <c r="J107" s="207"/>
      <c r="K107" s="207"/>
      <c r="L107" s="208"/>
      <c r="M107" s="200" t="s">
        <v>190</v>
      </c>
      <c r="N107" s="200" t="s">
        <v>191</v>
      </c>
      <c r="O107" s="200" t="s">
        <v>192</v>
      </c>
      <c r="P107" s="202" t="s">
        <v>193</v>
      </c>
      <c r="Q107" s="202" t="s">
        <v>282</v>
      </c>
    </row>
    <row r="108" spans="1:17" ht="16.5" thickBot="1" x14ac:dyDescent="0.3">
      <c r="A108" s="201"/>
      <c r="B108" s="201"/>
      <c r="C108" s="201"/>
      <c r="D108" s="201"/>
      <c r="E108" s="28" t="s">
        <v>194</v>
      </c>
      <c r="F108" s="28" t="s">
        <v>195</v>
      </c>
      <c r="G108" s="28" t="s">
        <v>196</v>
      </c>
      <c r="H108" s="28" t="s">
        <v>197</v>
      </c>
      <c r="I108" s="28" t="s">
        <v>179</v>
      </c>
      <c r="J108" s="28" t="s">
        <v>181</v>
      </c>
      <c r="K108" s="28" t="s">
        <v>180</v>
      </c>
      <c r="L108" s="28" t="s">
        <v>182</v>
      </c>
      <c r="M108" s="201"/>
      <c r="N108" s="201"/>
      <c r="O108" s="201"/>
      <c r="P108" s="203"/>
      <c r="Q108" s="237"/>
    </row>
    <row r="109" spans="1:17" s="157" customFormat="1" thickBot="1" x14ac:dyDescent="0.25">
      <c r="A109" s="81" t="s">
        <v>198</v>
      </c>
      <c r="B109" s="238" t="str">
        <f t="shared" ref="B109:B133" si="12">CONCATENATE($C$4,"19",C$106,A109)</f>
        <v>IND19401</v>
      </c>
      <c r="C109" s="239" t="s">
        <v>465</v>
      </c>
      <c r="D109" s="85">
        <v>2</v>
      </c>
      <c r="E109" s="38"/>
      <c r="F109" s="38"/>
      <c r="G109" s="38"/>
      <c r="H109" s="38">
        <v>2</v>
      </c>
      <c r="I109" s="38"/>
      <c r="J109" s="38" t="s">
        <v>411</v>
      </c>
      <c r="K109" s="38"/>
      <c r="L109" s="38"/>
      <c r="M109" s="37"/>
      <c r="N109" s="38"/>
      <c r="O109" s="62">
        <v>30</v>
      </c>
      <c r="P109" s="240" t="s">
        <v>478</v>
      </c>
      <c r="Q109" s="92"/>
    </row>
    <row r="110" spans="1:17" s="157" customFormat="1" thickBot="1" x14ac:dyDescent="0.25">
      <c r="A110" s="81" t="s">
        <v>199</v>
      </c>
      <c r="B110" s="238" t="str">
        <f t="shared" si="12"/>
        <v>IND19402</v>
      </c>
      <c r="C110" s="241" t="s">
        <v>466</v>
      </c>
      <c r="D110" s="85">
        <v>2</v>
      </c>
      <c r="E110" s="38">
        <v>2</v>
      </c>
      <c r="F110" s="38"/>
      <c r="G110" s="38"/>
      <c r="H110" s="38"/>
      <c r="I110" s="38"/>
      <c r="J110" s="38"/>
      <c r="K110" s="38"/>
      <c r="L110" s="38" t="s">
        <v>411</v>
      </c>
      <c r="M110" s="37"/>
      <c r="N110" s="38"/>
      <c r="O110" s="62">
        <v>30</v>
      </c>
      <c r="P110" s="240" t="s">
        <v>477</v>
      </c>
      <c r="Q110" s="92"/>
    </row>
    <row r="111" spans="1:17" s="157" customFormat="1" thickBot="1" x14ac:dyDescent="0.25">
      <c r="A111" s="83" t="s">
        <v>200</v>
      </c>
      <c r="B111" s="238" t="str">
        <f t="shared" si="12"/>
        <v>IND19403</v>
      </c>
      <c r="C111" s="242" t="s">
        <v>467</v>
      </c>
      <c r="D111" s="85">
        <v>2</v>
      </c>
      <c r="E111" s="38">
        <v>2</v>
      </c>
      <c r="F111" s="38"/>
      <c r="G111" s="38"/>
      <c r="H111" s="38"/>
      <c r="I111" s="38"/>
      <c r="J111" s="38" t="s">
        <v>411</v>
      </c>
      <c r="K111" s="38"/>
      <c r="L111" s="38"/>
      <c r="M111" s="37"/>
      <c r="N111" s="38"/>
      <c r="O111" s="62">
        <v>30</v>
      </c>
      <c r="P111" s="240" t="s">
        <v>479</v>
      </c>
      <c r="Q111" s="92"/>
    </row>
    <row r="112" spans="1:17" s="157" customFormat="1" ht="15" x14ac:dyDescent="0.2">
      <c r="A112" s="83" t="s">
        <v>201</v>
      </c>
      <c r="B112" s="238" t="str">
        <f t="shared" si="12"/>
        <v>IND19404</v>
      </c>
      <c r="C112" s="243" t="s">
        <v>468</v>
      </c>
      <c r="D112" s="85">
        <v>2</v>
      </c>
      <c r="E112" s="38">
        <v>2</v>
      </c>
      <c r="F112" s="38"/>
      <c r="G112" s="38"/>
      <c r="H112" s="38"/>
      <c r="I112" s="38"/>
      <c r="J112" s="38" t="s">
        <v>411</v>
      </c>
      <c r="K112" s="38"/>
      <c r="L112" s="38"/>
      <c r="M112" s="37"/>
      <c r="N112" s="38"/>
      <c r="O112" s="62">
        <v>30</v>
      </c>
      <c r="P112" s="240" t="s">
        <v>480</v>
      </c>
      <c r="Q112" s="92"/>
    </row>
    <row r="113" spans="1:17" s="157" customFormat="1" ht="15" x14ac:dyDescent="0.2">
      <c r="A113" s="83" t="s">
        <v>202</v>
      </c>
      <c r="B113" s="238" t="str">
        <f t="shared" si="12"/>
        <v>IND19405</v>
      </c>
      <c r="C113" s="244" t="s">
        <v>469</v>
      </c>
      <c r="D113" s="85">
        <v>2</v>
      </c>
      <c r="E113" s="38">
        <v>2</v>
      </c>
      <c r="F113" s="38"/>
      <c r="G113" s="38"/>
      <c r="H113" s="38"/>
      <c r="I113" s="38"/>
      <c r="J113" s="38" t="s">
        <v>411</v>
      </c>
      <c r="K113" s="38"/>
      <c r="L113" s="38"/>
      <c r="M113" s="37"/>
      <c r="N113" s="38"/>
      <c r="O113" s="62">
        <v>30</v>
      </c>
      <c r="P113" s="240" t="s">
        <v>481</v>
      </c>
      <c r="Q113" s="92"/>
    </row>
    <row r="114" spans="1:17" s="157" customFormat="1" ht="15" x14ac:dyDescent="0.2">
      <c r="A114" s="83" t="s">
        <v>203</v>
      </c>
      <c r="B114" s="238" t="str">
        <f t="shared" si="12"/>
        <v>IND19406</v>
      </c>
      <c r="C114" s="244" t="s">
        <v>470</v>
      </c>
      <c r="D114" s="85">
        <v>2</v>
      </c>
      <c r="E114" s="38">
        <v>2</v>
      </c>
      <c r="F114" s="38"/>
      <c r="G114" s="38"/>
      <c r="H114" s="38"/>
      <c r="I114" s="38"/>
      <c r="J114" s="38" t="s">
        <v>411</v>
      </c>
      <c r="K114" s="38"/>
      <c r="L114" s="38"/>
      <c r="M114" s="37"/>
      <c r="N114" s="38"/>
      <c r="O114" s="62">
        <v>30</v>
      </c>
      <c r="P114" s="240" t="s">
        <v>482</v>
      </c>
      <c r="Q114" s="92"/>
    </row>
    <row r="115" spans="1:17" s="157" customFormat="1" ht="15" x14ac:dyDescent="0.2">
      <c r="A115" s="83" t="s">
        <v>204</v>
      </c>
      <c r="B115" s="238" t="str">
        <f t="shared" si="12"/>
        <v>IND19407</v>
      </c>
      <c r="C115" s="244" t="s">
        <v>471</v>
      </c>
      <c r="D115" s="85">
        <v>2</v>
      </c>
      <c r="E115" s="38">
        <v>2</v>
      </c>
      <c r="F115" s="38"/>
      <c r="G115" s="38"/>
      <c r="H115" s="38"/>
      <c r="I115" s="38"/>
      <c r="J115" s="38" t="s">
        <v>411</v>
      </c>
      <c r="K115" s="38"/>
      <c r="L115" s="38"/>
      <c r="M115" s="37"/>
      <c r="N115" s="38"/>
      <c r="O115" s="62">
        <v>30</v>
      </c>
      <c r="P115" s="240" t="s">
        <v>440</v>
      </c>
      <c r="Q115" s="92"/>
    </row>
    <row r="116" spans="1:17" s="157" customFormat="1" ht="15" x14ac:dyDescent="0.2">
      <c r="A116" s="83" t="s">
        <v>205</v>
      </c>
      <c r="B116" s="238" t="str">
        <f t="shared" si="12"/>
        <v>IND19408</v>
      </c>
      <c r="C116" s="244" t="s">
        <v>472</v>
      </c>
      <c r="D116" s="85">
        <v>2</v>
      </c>
      <c r="E116" s="38">
        <v>1</v>
      </c>
      <c r="F116" s="38">
        <v>1</v>
      </c>
      <c r="G116" s="38"/>
      <c r="H116" s="38"/>
      <c r="I116" s="38"/>
      <c r="J116" s="38" t="s">
        <v>411</v>
      </c>
      <c r="K116" s="38"/>
      <c r="L116" s="38"/>
      <c r="M116" s="37"/>
      <c r="N116" s="38" t="s">
        <v>411</v>
      </c>
      <c r="O116" s="62">
        <v>30</v>
      </c>
      <c r="P116" s="240" t="s">
        <v>440</v>
      </c>
      <c r="Q116" s="92"/>
    </row>
    <row r="117" spans="1:17" s="157" customFormat="1" thickBot="1" x14ac:dyDescent="0.25">
      <c r="A117" s="83" t="s">
        <v>206</v>
      </c>
      <c r="B117" s="238" t="str">
        <f t="shared" si="12"/>
        <v>IND19409</v>
      </c>
      <c r="C117" s="241" t="s">
        <v>473</v>
      </c>
      <c r="D117" s="85">
        <v>2</v>
      </c>
      <c r="E117" s="38">
        <v>2</v>
      </c>
      <c r="F117" s="38"/>
      <c r="G117" s="38"/>
      <c r="H117" s="38"/>
      <c r="I117" s="38"/>
      <c r="J117" s="38" t="s">
        <v>411</v>
      </c>
      <c r="K117" s="38"/>
      <c r="L117" s="38"/>
      <c r="M117" s="37"/>
      <c r="N117" s="38"/>
      <c r="O117" s="38">
        <v>30</v>
      </c>
      <c r="P117" s="240" t="s">
        <v>483</v>
      </c>
      <c r="Q117" s="92"/>
    </row>
    <row r="118" spans="1:17" s="157" customFormat="1" thickBot="1" x14ac:dyDescent="0.25">
      <c r="A118" s="83" t="s">
        <v>207</v>
      </c>
      <c r="B118" s="238" t="str">
        <f t="shared" si="12"/>
        <v>IND19410</v>
      </c>
      <c r="C118" s="241" t="s">
        <v>474</v>
      </c>
      <c r="D118" s="85">
        <v>2</v>
      </c>
      <c r="E118" s="41">
        <v>2</v>
      </c>
      <c r="F118" s="41"/>
      <c r="G118" s="41"/>
      <c r="H118" s="41"/>
      <c r="I118" s="41"/>
      <c r="J118" s="41" t="s">
        <v>411</v>
      </c>
      <c r="K118" s="41"/>
      <c r="L118" s="41"/>
      <c r="M118" s="40"/>
      <c r="N118" s="41" t="s">
        <v>411</v>
      </c>
      <c r="O118" s="62">
        <v>30</v>
      </c>
      <c r="P118" s="240" t="s">
        <v>484</v>
      </c>
      <c r="Q118" s="92"/>
    </row>
    <row r="119" spans="1:17" s="157" customFormat="1" thickBot="1" x14ac:dyDescent="0.25">
      <c r="A119" s="83" t="s">
        <v>208</v>
      </c>
      <c r="B119" s="238" t="str">
        <f t="shared" si="12"/>
        <v>IND19411</v>
      </c>
      <c r="C119" s="241" t="s">
        <v>475</v>
      </c>
      <c r="D119" s="85">
        <v>2</v>
      </c>
      <c r="E119" s="41">
        <v>2</v>
      </c>
      <c r="F119" s="41"/>
      <c r="G119" s="41"/>
      <c r="H119" s="41"/>
      <c r="I119" s="41"/>
      <c r="J119" s="41" t="s">
        <v>411</v>
      </c>
      <c r="K119" s="41"/>
      <c r="L119" s="41"/>
      <c r="M119" s="40"/>
      <c r="N119" s="41"/>
      <c r="O119" s="62">
        <v>30</v>
      </c>
      <c r="P119" s="240" t="s">
        <v>485</v>
      </c>
      <c r="Q119" s="92"/>
    </row>
    <row r="120" spans="1:17" s="157" customFormat="1" thickBot="1" x14ac:dyDescent="0.25">
      <c r="A120" s="83" t="s">
        <v>209</v>
      </c>
      <c r="B120" s="238" t="str">
        <f t="shared" si="12"/>
        <v>IND19412</v>
      </c>
      <c r="C120" s="241" t="s">
        <v>476</v>
      </c>
      <c r="D120" s="85">
        <v>2</v>
      </c>
      <c r="E120" s="41">
        <v>1</v>
      </c>
      <c r="F120" s="41">
        <v>1</v>
      </c>
      <c r="G120" s="41"/>
      <c r="H120" s="41"/>
      <c r="I120" s="41"/>
      <c r="J120" s="41" t="s">
        <v>411</v>
      </c>
      <c r="K120" s="41"/>
      <c r="L120" s="41"/>
      <c r="M120" s="40"/>
      <c r="N120" s="41"/>
      <c r="O120" s="62">
        <v>30</v>
      </c>
      <c r="P120" s="240" t="s">
        <v>486</v>
      </c>
      <c r="Q120" s="92"/>
    </row>
    <row r="121" spans="1:17" ht="15" x14ac:dyDescent="0.2">
      <c r="A121" s="83" t="s">
        <v>210</v>
      </c>
      <c r="B121" s="82" t="str">
        <f t="shared" si="12"/>
        <v>IND19413</v>
      </c>
      <c r="C121" s="40"/>
      <c r="D121" s="85" t="str">
        <f t="shared" ref="D121:D133" si="13">IF(SUM(E121:I121)=0,"",SUM(E121:I121))</f>
        <v/>
      </c>
      <c r="E121" s="41"/>
      <c r="F121" s="41"/>
      <c r="G121" s="41"/>
      <c r="H121" s="41"/>
      <c r="I121" s="41"/>
      <c r="J121" s="41"/>
      <c r="K121" s="41"/>
      <c r="L121" s="41"/>
      <c r="M121" s="40"/>
      <c r="N121" s="41"/>
      <c r="O121" s="38"/>
      <c r="P121" s="63"/>
      <c r="Q121" s="92"/>
    </row>
    <row r="122" spans="1:17" ht="15" x14ac:dyDescent="0.2">
      <c r="A122" s="83" t="s">
        <v>211</v>
      </c>
      <c r="B122" s="82" t="str">
        <f t="shared" si="12"/>
        <v>IND19414</v>
      </c>
      <c r="C122" s="40"/>
      <c r="D122" s="85" t="str">
        <f t="shared" si="13"/>
        <v/>
      </c>
      <c r="E122" s="41"/>
      <c r="F122" s="41"/>
      <c r="G122" s="41"/>
      <c r="H122" s="41"/>
      <c r="I122" s="41"/>
      <c r="J122" s="41"/>
      <c r="K122" s="41"/>
      <c r="L122" s="41"/>
      <c r="M122" s="40"/>
      <c r="N122" s="41"/>
      <c r="O122" s="38"/>
      <c r="P122" s="63"/>
      <c r="Q122" s="92"/>
    </row>
    <row r="123" spans="1:17" ht="15" x14ac:dyDescent="0.2">
      <c r="A123" s="83" t="s">
        <v>212</v>
      </c>
      <c r="B123" s="82" t="str">
        <f t="shared" si="12"/>
        <v>IND19415</v>
      </c>
      <c r="C123" s="40"/>
      <c r="D123" s="85" t="str">
        <f t="shared" si="13"/>
        <v/>
      </c>
      <c r="E123" s="41"/>
      <c r="F123" s="41"/>
      <c r="G123" s="41"/>
      <c r="H123" s="41"/>
      <c r="I123" s="41"/>
      <c r="J123" s="41"/>
      <c r="K123" s="41"/>
      <c r="L123" s="41"/>
      <c r="M123" s="40"/>
      <c r="N123" s="41"/>
      <c r="O123" s="38"/>
      <c r="P123" s="63"/>
      <c r="Q123" s="92"/>
    </row>
    <row r="124" spans="1:17" ht="15" x14ac:dyDescent="0.2">
      <c r="A124" s="83" t="s">
        <v>213</v>
      </c>
      <c r="B124" s="82" t="str">
        <f t="shared" si="12"/>
        <v>IND19416</v>
      </c>
      <c r="C124" s="40"/>
      <c r="D124" s="85" t="str">
        <f t="shared" si="13"/>
        <v/>
      </c>
      <c r="E124" s="41"/>
      <c r="F124" s="41"/>
      <c r="G124" s="41"/>
      <c r="H124" s="41"/>
      <c r="I124" s="41"/>
      <c r="J124" s="41"/>
      <c r="K124" s="41"/>
      <c r="L124" s="41"/>
      <c r="M124" s="40"/>
      <c r="N124" s="41"/>
      <c r="O124" s="38"/>
      <c r="P124" s="63"/>
      <c r="Q124" s="92"/>
    </row>
    <row r="125" spans="1:17" ht="15" x14ac:dyDescent="0.2">
      <c r="A125" s="83" t="s">
        <v>214</v>
      </c>
      <c r="B125" s="82" t="str">
        <f t="shared" si="12"/>
        <v>IND19417</v>
      </c>
      <c r="C125" s="40"/>
      <c r="D125" s="85" t="str">
        <f t="shared" si="13"/>
        <v/>
      </c>
      <c r="E125" s="41"/>
      <c r="F125" s="41"/>
      <c r="G125" s="41"/>
      <c r="H125" s="41"/>
      <c r="I125" s="41"/>
      <c r="J125" s="41"/>
      <c r="K125" s="41"/>
      <c r="L125" s="41"/>
      <c r="M125" s="40"/>
      <c r="N125" s="41"/>
      <c r="O125" s="38"/>
      <c r="P125" s="63"/>
      <c r="Q125" s="92"/>
    </row>
    <row r="126" spans="1:17" ht="15" x14ac:dyDescent="0.2">
      <c r="A126" s="83" t="s">
        <v>215</v>
      </c>
      <c r="B126" s="82" t="str">
        <f t="shared" si="12"/>
        <v>IND19418</v>
      </c>
      <c r="C126" s="40"/>
      <c r="D126" s="85" t="str">
        <f t="shared" si="13"/>
        <v/>
      </c>
      <c r="E126" s="41"/>
      <c r="F126" s="41"/>
      <c r="G126" s="41"/>
      <c r="H126" s="41"/>
      <c r="I126" s="41"/>
      <c r="J126" s="41"/>
      <c r="K126" s="41"/>
      <c r="L126" s="41"/>
      <c r="M126" s="40"/>
      <c r="N126" s="41"/>
      <c r="O126" s="38"/>
      <c r="P126" s="63"/>
      <c r="Q126" s="92"/>
    </row>
    <row r="127" spans="1:17" ht="15" x14ac:dyDescent="0.2">
      <c r="A127" s="83" t="s">
        <v>216</v>
      </c>
      <c r="B127" s="82" t="str">
        <f t="shared" si="12"/>
        <v>IND19419</v>
      </c>
      <c r="C127" s="39"/>
      <c r="D127" s="85" t="str">
        <f t="shared" si="13"/>
        <v/>
      </c>
      <c r="E127" s="42"/>
      <c r="F127" s="42"/>
      <c r="G127" s="42"/>
      <c r="H127" s="42"/>
      <c r="I127" s="41"/>
      <c r="J127" s="41"/>
      <c r="K127" s="41"/>
      <c r="L127" s="41"/>
      <c r="M127" s="39"/>
      <c r="N127" s="41"/>
      <c r="O127" s="38"/>
      <c r="P127" s="63"/>
      <c r="Q127" s="92"/>
    </row>
    <row r="128" spans="1:17" ht="15" x14ac:dyDescent="0.2">
      <c r="A128" s="83" t="s">
        <v>217</v>
      </c>
      <c r="B128" s="82" t="str">
        <f t="shared" si="12"/>
        <v>IND19420</v>
      </c>
      <c r="C128" s="39"/>
      <c r="D128" s="85" t="str">
        <f t="shared" si="13"/>
        <v/>
      </c>
      <c r="E128" s="42"/>
      <c r="F128" s="42"/>
      <c r="G128" s="42"/>
      <c r="H128" s="42"/>
      <c r="I128" s="41"/>
      <c r="J128" s="41"/>
      <c r="K128" s="41"/>
      <c r="L128" s="41"/>
      <c r="M128" s="39"/>
      <c r="N128" s="41"/>
      <c r="O128" s="38"/>
      <c r="P128" s="63"/>
      <c r="Q128" s="92"/>
    </row>
    <row r="129" spans="1:17" ht="15" x14ac:dyDescent="0.2">
      <c r="A129" s="83" t="s">
        <v>218</v>
      </c>
      <c r="B129" s="82" t="str">
        <f t="shared" si="12"/>
        <v>IND19421</v>
      </c>
      <c r="C129" s="39"/>
      <c r="D129" s="85" t="str">
        <f t="shared" si="13"/>
        <v/>
      </c>
      <c r="E129" s="42"/>
      <c r="F129" s="42"/>
      <c r="G129" s="42"/>
      <c r="H129" s="42"/>
      <c r="I129" s="41"/>
      <c r="J129" s="41"/>
      <c r="K129" s="41"/>
      <c r="L129" s="41"/>
      <c r="M129" s="39"/>
      <c r="N129" s="41"/>
      <c r="O129" s="38"/>
      <c r="P129" s="63"/>
      <c r="Q129" s="92"/>
    </row>
    <row r="130" spans="1:17" ht="15" x14ac:dyDescent="0.2">
      <c r="A130" s="83" t="s">
        <v>219</v>
      </c>
      <c r="B130" s="82" t="str">
        <f t="shared" si="12"/>
        <v>IND19422</v>
      </c>
      <c r="C130" s="39"/>
      <c r="D130" s="85" t="str">
        <f t="shared" si="13"/>
        <v/>
      </c>
      <c r="E130" s="42"/>
      <c r="F130" s="42"/>
      <c r="G130" s="42"/>
      <c r="H130" s="42"/>
      <c r="I130" s="41"/>
      <c r="J130" s="41"/>
      <c r="K130" s="41"/>
      <c r="L130" s="41"/>
      <c r="M130" s="39"/>
      <c r="N130" s="41"/>
      <c r="O130" s="38"/>
      <c r="P130" s="63"/>
      <c r="Q130" s="92"/>
    </row>
    <row r="131" spans="1:17" ht="15" x14ac:dyDescent="0.2">
      <c r="A131" s="83" t="s">
        <v>220</v>
      </c>
      <c r="B131" s="82" t="str">
        <f t="shared" si="12"/>
        <v>IND19423</v>
      </c>
      <c r="C131" s="39"/>
      <c r="D131" s="85" t="str">
        <f t="shared" si="13"/>
        <v/>
      </c>
      <c r="E131" s="42"/>
      <c r="F131" s="42"/>
      <c r="G131" s="42"/>
      <c r="H131" s="42"/>
      <c r="I131" s="41"/>
      <c r="J131" s="41"/>
      <c r="K131" s="41"/>
      <c r="L131" s="41"/>
      <c r="M131" s="39"/>
      <c r="N131" s="41"/>
      <c r="O131" s="38"/>
      <c r="P131" s="63"/>
      <c r="Q131" s="92"/>
    </row>
    <row r="132" spans="1:17" ht="15" x14ac:dyDescent="0.2">
      <c r="A132" s="83" t="s">
        <v>221</v>
      </c>
      <c r="B132" s="82" t="str">
        <f t="shared" si="12"/>
        <v>IND19424</v>
      </c>
      <c r="C132" s="39"/>
      <c r="D132" s="85" t="str">
        <f t="shared" si="13"/>
        <v/>
      </c>
      <c r="E132" s="42"/>
      <c r="F132" s="42"/>
      <c r="G132" s="42"/>
      <c r="H132" s="42"/>
      <c r="I132" s="41"/>
      <c r="J132" s="41"/>
      <c r="K132" s="41"/>
      <c r="L132" s="41"/>
      <c r="M132" s="39"/>
      <c r="N132" s="41"/>
      <c r="O132" s="38"/>
      <c r="P132" s="63"/>
      <c r="Q132" s="92"/>
    </row>
    <row r="133" spans="1:17" ht="15" x14ac:dyDescent="0.2">
      <c r="A133" s="83" t="s">
        <v>222</v>
      </c>
      <c r="B133" s="82" t="str">
        <f t="shared" si="12"/>
        <v>IND19425</v>
      </c>
      <c r="C133" s="39"/>
      <c r="D133" s="85" t="str">
        <f t="shared" si="13"/>
        <v/>
      </c>
      <c r="E133" s="42"/>
      <c r="F133" s="42"/>
      <c r="G133" s="42"/>
      <c r="H133" s="42"/>
      <c r="I133" s="41"/>
      <c r="J133" s="41"/>
      <c r="K133" s="41"/>
      <c r="L133" s="41"/>
      <c r="M133" s="39"/>
      <c r="N133" s="41"/>
      <c r="O133" s="38"/>
      <c r="P133" s="63"/>
      <c r="Q133" s="92"/>
    </row>
    <row r="134" spans="1:17" x14ac:dyDescent="0.25">
      <c r="A134" s="65" t="s">
        <v>223</v>
      </c>
      <c r="B134" s="66"/>
      <c r="C134" s="30">
        <f>COUNTA(C109:C133)</f>
        <v>12</v>
      </c>
      <c r="D134" s="31">
        <f t="shared" ref="D134:H134" si="14">SUM(D109:D133)</f>
        <v>24</v>
      </c>
      <c r="E134" s="31">
        <f t="shared" si="14"/>
        <v>20</v>
      </c>
      <c r="F134" s="31">
        <f t="shared" si="14"/>
        <v>2</v>
      </c>
      <c r="G134" s="31">
        <f t="shared" si="14"/>
        <v>0</v>
      </c>
      <c r="H134" s="31">
        <f t="shared" si="14"/>
        <v>2</v>
      </c>
      <c r="I134" s="31">
        <f t="shared" ref="I134:L134" si="15">COUNTIF(I109:I133,"=V")</f>
        <v>0</v>
      </c>
      <c r="J134" s="31">
        <f t="shared" si="15"/>
        <v>11</v>
      </c>
      <c r="K134" s="31">
        <f t="shared" si="15"/>
        <v>0</v>
      </c>
      <c r="L134" s="31">
        <f t="shared" si="15"/>
        <v>1</v>
      </c>
      <c r="M134" s="32"/>
      <c r="N134" s="31">
        <f>COUNTIF(N109:N133,"=V")</f>
        <v>2</v>
      </c>
      <c r="O134" s="31"/>
      <c r="P134" s="76" t="s">
        <v>283</v>
      </c>
      <c r="Q134" s="57">
        <f>SUMIF(Q109:Q133,"&lt;&gt;V",D109:D133)</f>
        <v>24</v>
      </c>
    </row>
    <row r="135" spans="1:17" ht="15" x14ac:dyDescent="0.2">
      <c r="I135" s="209" t="str">
        <f>IF(C134&lt;&gt;SUM(I134:L134),"Warning!! Pastikan hanya memilih salah satu jenis matakuliah atau Pastikan setiap matakuliah sudah memilih satu jenis matakuliah","")</f>
        <v/>
      </c>
      <c r="J135" s="210"/>
      <c r="K135" s="210"/>
      <c r="L135" s="210"/>
    </row>
    <row r="136" spans="1:17" ht="15.75" customHeight="1" x14ac:dyDescent="0.2">
      <c r="I136" s="210"/>
      <c r="J136" s="210"/>
      <c r="K136" s="210"/>
      <c r="L136" s="210"/>
    </row>
    <row r="137" spans="1:17" ht="15.75" customHeight="1" x14ac:dyDescent="0.2">
      <c r="I137" s="210"/>
      <c r="J137" s="210"/>
      <c r="K137" s="210"/>
      <c r="L137" s="210"/>
    </row>
    <row r="138" spans="1:17" x14ac:dyDescent="0.25">
      <c r="A138" s="22" t="s">
        <v>184</v>
      </c>
      <c r="B138" s="29"/>
      <c r="C138" s="21">
        <v>5</v>
      </c>
      <c r="D138" s="99">
        <f>SUM(D141:D148)</f>
        <v>22</v>
      </c>
      <c r="E138" s="4">
        <v>20</v>
      </c>
    </row>
    <row r="139" spans="1:17" ht="15.75" customHeight="1" x14ac:dyDescent="0.25">
      <c r="A139" s="200" t="s">
        <v>185</v>
      </c>
      <c r="B139" s="200" t="s">
        <v>186</v>
      </c>
      <c r="C139" s="200" t="s">
        <v>187</v>
      </c>
      <c r="D139" s="200" t="s">
        <v>188</v>
      </c>
      <c r="E139" s="206" t="s">
        <v>189</v>
      </c>
      <c r="F139" s="207"/>
      <c r="G139" s="207"/>
      <c r="H139" s="208"/>
      <c r="I139" s="206" t="s">
        <v>226</v>
      </c>
      <c r="J139" s="207"/>
      <c r="K139" s="207"/>
      <c r="L139" s="208"/>
      <c r="M139" s="200" t="s">
        <v>190</v>
      </c>
      <c r="N139" s="200" t="s">
        <v>191</v>
      </c>
      <c r="O139" s="200" t="s">
        <v>192</v>
      </c>
      <c r="P139" s="202" t="s">
        <v>193</v>
      </c>
      <c r="Q139" s="202" t="s">
        <v>282</v>
      </c>
    </row>
    <row r="140" spans="1:17" x14ac:dyDescent="0.25">
      <c r="A140" s="201"/>
      <c r="B140" s="201"/>
      <c r="C140" s="201"/>
      <c r="D140" s="201"/>
      <c r="E140" s="28" t="s">
        <v>194</v>
      </c>
      <c r="F140" s="28" t="s">
        <v>195</v>
      </c>
      <c r="G140" s="28" t="s">
        <v>196</v>
      </c>
      <c r="H140" s="28" t="s">
        <v>197</v>
      </c>
      <c r="I140" s="28" t="s">
        <v>179</v>
      </c>
      <c r="J140" s="28" t="s">
        <v>181</v>
      </c>
      <c r="K140" s="28" t="s">
        <v>180</v>
      </c>
      <c r="L140" s="28" t="s">
        <v>182</v>
      </c>
      <c r="M140" s="201"/>
      <c r="N140" s="201"/>
      <c r="O140" s="201"/>
      <c r="P140" s="203"/>
      <c r="Q140" s="237"/>
    </row>
    <row r="141" spans="1:17" s="157" customFormat="1" ht="15" hidden="1" x14ac:dyDescent="0.2">
      <c r="A141" s="81" t="s">
        <v>198</v>
      </c>
      <c r="B141" s="238" t="str">
        <f t="shared" ref="B141:B165" si="16">CONCATENATE($C$4,"19",C$138,A141)</f>
        <v>IND19501</v>
      </c>
      <c r="C141" s="245" t="s">
        <v>490</v>
      </c>
      <c r="D141" s="140">
        <v>3</v>
      </c>
      <c r="E141" s="38">
        <v>3</v>
      </c>
      <c r="F141" s="38"/>
      <c r="G141" s="38"/>
      <c r="H141" s="38"/>
      <c r="I141" s="38"/>
      <c r="J141" s="38"/>
      <c r="K141" s="38" t="s">
        <v>411</v>
      </c>
      <c r="L141" s="38"/>
      <c r="M141" s="37"/>
      <c r="N141" s="38"/>
      <c r="O141" s="38">
        <v>30</v>
      </c>
      <c r="P141" s="240" t="s">
        <v>507</v>
      </c>
      <c r="Q141" s="92"/>
    </row>
    <row r="142" spans="1:17" s="157" customFormat="1" ht="15" hidden="1" x14ac:dyDescent="0.2">
      <c r="A142" s="81" t="s">
        <v>199</v>
      </c>
      <c r="B142" s="238" t="str">
        <f t="shared" si="16"/>
        <v>IND19502</v>
      </c>
      <c r="C142" s="246" t="s">
        <v>491</v>
      </c>
      <c r="D142" s="153">
        <v>3</v>
      </c>
      <c r="E142" s="38">
        <v>3</v>
      </c>
      <c r="F142" s="38"/>
      <c r="G142" s="38"/>
      <c r="H142" s="38"/>
      <c r="I142" s="38"/>
      <c r="J142" s="38"/>
      <c r="K142" s="38" t="s">
        <v>411</v>
      </c>
      <c r="L142" s="38"/>
      <c r="M142" s="37"/>
      <c r="N142" s="38"/>
      <c r="O142" s="38">
        <v>30</v>
      </c>
      <c r="P142" s="247" t="s">
        <v>415</v>
      </c>
      <c r="Q142" s="92" t="s">
        <v>411</v>
      </c>
    </row>
    <row r="143" spans="1:17" s="157" customFormat="1" ht="15" hidden="1" x14ac:dyDescent="0.2">
      <c r="A143" s="83" t="s">
        <v>200</v>
      </c>
      <c r="B143" s="238" t="str">
        <f t="shared" si="16"/>
        <v>IND19503</v>
      </c>
      <c r="C143" s="246" t="s">
        <v>492</v>
      </c>
      <c r="D143" s="153">
        <v>3</v>
      </c>
      <c r="E143" s="38">
        <v>3</v>
      </c>
      <c r="F143" s="38"/>
      <c r="G143" s="38"/>
      <c r="H143" s="38"/>
      <c r="I143" s="38"/>
      <c r="J143" s="38"/>
      <c r="K143" s="38" t="s">
        <v>411</v>
      </c>
      <c r="L143" s="38"/>
      <c r="M143" s="37"/>
      <c r="N143" s="38"/>
      <c r="O143" s="38">
        <v>30</v>
      </c>
      <c r="P143" s="247" t="s">
        <v>415</v>
      </c>
      <c r="Q143" s="92" t="s">
        <v>411</v>
      </c>
    </row>
    <row r="144" spans="1:17" s="157" customFormat="1" ht="15" hidden="1" x14ac:dyDescent="0.2">
      <c r="A144" s="83" t="s">
        <v>201</v>
      </c>
      <c r="B144" s="238" t="str">
        <f t="shared" si="16"/>
        <v>IND19504</v>
      </c>
      <c r="C144" s="246" t="s">
        <v>493</v>
      </c>
      <c r="D144" s="153">
        <v>3</v>
      </c>
      <c r="E144" s="38">
        <v>3</v>
      </c>
      <c r="F144" s="38"/>
      <c r="G144" s="38"/>
      <c r="H144" s="38"/>
      <c r="I144" s="38"/>
      <c r="J144" s="38"/>
      <c r="K144" s="38" t="s">
        <v>411</v>
      </c>
      <c r="L144" s="38"/>
      <c r="M144" s="37"/>
      <c r="N144" s="38"/>
      <c r="O144" s="38">
        <v>30</v>
      </c>
      <c r="P144" s="247" t="s">
        <v>415</v>
      </c>
      <c r="Q144" s="92" t="s">
        <v>411</v>
      </c>
    </row>
    <row r="145" spans="1:17" s="157" customFormat="1" ht="15" hidden="1" x14ac:dyDescent="0.2">
      <c r="A145" s="83" t="s">
        <v>202</v>
      </c>
      <c r="B145" s="238" t="str">
        <f t="shared" si="16"/>
        <v>IND19505</v>
      </c>
      <c r="C145" s="246" t="s">
        <v>494</v>
      </c>
      <c r="D145" s="153">
        <v>3</v>
      </c>
      <c r="E145" s="38">
        <v>3</v>
      </c>
      <c r="F145" s="38"/>
      <c r="G145" s="38"/>
      <c r="H145" s="38"/>
      <c r="I145" s="38"/>
      <c r="J145" s="38"/>
      <c r="K145" s="38" t="s">
        <v>411</v>
      </c>
      <c r="L145" s="38"/>
      <c r="M145" s="37"/>
      <c r="N145" s="38"/>
      <c r="O145" s="38">
        <v>30</v>
      </c>
      <c r="P145" s="247" t="s">
        <v>415</v>
      </c>
      <c r="Q145" s="92" t="s">
        <v>411</v>
      </c>
    </row>
    <row r="146" spans="1:17" s="157" customFormat="1" ht="15" hidden="1" x14ac:dyDescent="0.2">
      <c r="A146" s="83" t="s">
        <v>203</v>
      </c>
      <c r="B146" s="238" t="str">
        <f t="shared" si="16"/>
        <v>IND19506</v>
      </c>
      <c r="C146" s="245" t="s">
        <v>495</v>
      </c>
      <c r="D146" s="153">
        <v>3</v>
      </c>
      <c r="E146" s="38">
        <v>3</v>
      </c>
      <c r="F146" s="38"/>
      <c r="G146" s="38"/>
      <c r="H146" s="38"/>
      <c r="I146" s="38"/>
      <c r="J146" s="38"/>
      <c r="K146" s="38" t="s">
        <v>411</v>
      </c>
      <c r="L146" s="38"/>
      <c r="M146" s="37"/>
      <c r="N146" s="38"/>
      <c r="O146" s="38">
        <v>30</v>
      </c>
      <c r="P146" s="240" t="s">
        <v>531</v>
      </c>
      <c r="Q146" s="92"/>
    </row>
    <row r="147" spans="1:17" s="157" customFormat="1" ht="15" x14ac:dyDescent="0.2">
      <c r="A147" s="83" t="s">
        <v>204</v>
      </c>
      <c r="B147" s="238" t="str">
        <f t="shared" si="16"/>
        <v>IND19507</v>
      </c>
      <c r="C147" s="248" t="s">
        <v>496</v>
      </c>
      <c r="D147" s="153">
        <v>2</v>
      </c>
      <c r="E147" s="38">
        <v>1</v>
      </c>
      <c r="F147" s="38">
        <v>1</v>
      </c>
      <c r="G147" s="38"/>
      <c r="H147" s="38"/>
      <c r="I147" s="38"/>
      <c r="J147" s="38" t="s">
        <v>411</v>
      </c>
      <c r="K147" s="38"/>
      <c r="L147" s="38"/>
      <c r="M147" s="37"/>
      <c r="N147" s="38"/>
      <c r="O147" s="38">
        <v>30</v>
      </c>
      <c r="P147" s="240" t="s">
        <v>436</v>
      </c>
      <c r="Q147" s="92"/>
    </row>
    <row r="148" spans="1:17" s="157" customFormat="1" ht="15" x14ac:dyDescent="0.2">
      <c r="A148" s="83" t="s">
        <v>205</v>
      </c>
      <c r="B148" s="238" t="str">
        <f t="shared" si="16"/>
        <v>IND19508</v>
      </c>
      <c r="C148" s="249" t="s">
        <v>497</v>
      </c>
      <c r="D148" s="153">
        <v>2</v>
      </c>
      <c r="E148" s="38">
        <v>2</v>
      </c>
      <c r="F148" s="38"/>
      <c r="G148" s="38"/>
      <c r="H148" s="38"/>
      <c r="I148" s="38"/>
      <c r="J148" s="38"/>
      <c r="K148" s="38"/>
      <c r="L148" s="38" t="s">
        <v>411</v>
      </c>
      <c r="M148" s="37"/>
      <c r="N148" s="38"/>
      <c r="O148" s="38">
        <v>30</v>
      </c>
      <c r="P148" s="240" t="s">
        <v>485</v>
      </c>
      <c r="Q148" s="92" t="s">
        <v>411</v>
      </c>
    </row>
    <row r="149" spans="1:17" s="157" customFormat="1" ht="15" x14ac:dyDescent="0.2">
      <c r="A149" s="83" t="s">
        <v>206</v>
      </c>
      <c r="B149" s="238" t="str">
        <f t="shared" si="16"/>
        <v>IND19509</v>
      </c>
      <c r="C149" s="249" t="s">
        <v>498</v>
      </c>
      <c r="D149" s="153">
        <v>2</v>
      </c>
      <c r="E149" s="41">
        <v>2</v>
      </c>
      <c r="F149" s="41"/>
      <c r="G149" s="41"/>
      <c r="H149" s="41"/>
      <c r="I149" s="41"/>
      <c r="J149" s="41"/>
      <c r="K149" s="41"/>
      <c r="L149" s="41" t="s">
        <v>411</v>
      </c>
      <c r="M149" s="40"/>
      <c r="N149" s="41"/>
      <c r="O149" s="38">
        <v>30</v>
      </c>
      <c r="P149" s="240" t="s">
        <v>457</v>
      </c>
      <c r="Q149" s="92" t="s">
        <v>411</v>
      </c>
    </row>
    <row r="150" spans="1:17" s="157" customFormat="1" ht="15" x14ac:dyDescent="0.2">
      <c r="A150" s="83" t="s">
        <v>207</v>
      </c>
      <c r="B150" s="238" t="str">
        <f t="shared" si="16"/>
        <v>IND19510</v>
      </c>
      <c r="C150" s="249" t="s">
        <v>499</v>
      </c>
      <c r="D150" s="153">
        <v>2</v>
      </c>
      <c r="E150" s="41">
        <v>2</v>
      </c>
      <c r="F150" s="41"/>
      <c r="G150" s="41"/>
      <c r="H150" s="41"/>
      <c r="I150" s="41"/>
      <c r="J150" s="41"/>
      <c r="K150" s="41"/>
      <c r="L150" s="41" t="s">
        <v>411</v>
      </c>
      <c r="M150" s="40"/>
      <c r="N150" s="41"/>
      <c r="O150" s="38">
        <v>30</v>
      </c>
      <c r="P150" s="240" t="s">
        <v>436</v>
      </c>
      <c r="Q150" s="92" t="s">
        <v>411</v>
      </c>
    </row>
    <row r="151" spans="1:17" s="157" customFormat="1" ht="15" x14ac:dyDescent="0.2">
      <c r="A151" s="83" t="s">
        <v>208</v>
      </c>
      <c r="B151" s="238" t="str">
        <f t="shared" si="16"/>
        <v>IND19511</v>
      </c>
      <c r="C151" s="249" t="s">
        <v>500</v>
      </c>
      <c r="D151" s="153">
        <v>2</v>
      </c>
      <c r="E151" s="41">
        <v>2</v>
      </c>
      <c r="F151" s="41"/>
      <c r="G151" s="41"/>
      <c r="H151" s="41"/>
      <c r="I151" s="41"/>
      <c r="J151" s="41"/>
      <c r="K151" s="41"/>
      <c r="L151" s="41" t="s">
        <v>411</v>
      </c>
      <c r="M151" s="40"/>
      <c r="N151" s="41"/>
      <c r="O151" s="38">
        <v>30</v>
      </c>
      <c r="P151" s="240" t="s">
        <v>436</v>
      </c>
      <c r="Q151" s="92" t="s">
        <v>411</v>
      </c>
    </row>
    <row r="152" spans="1:17" s="157" customFormat="1" ht="15" x14ac:dyDescent="0.2">
      <c r="A152" s="83" t="s">
        <v>209</v>
      </c>
      <c r="B152" s="238" t="str">
        <f t="shared" si="16"/>
        <v>IND19512</v>
      </c>
      <c r="C152" s="249" t="s">
        <v>501</v>
      </c>
      <c r="D152" s="153">
        <v>2</v>
      </c>
      <c r="E152" s="41">
        <v>1</v>
      </c>
      <c r="F152" s="41">
        <v>1</v>
      </c>
      <c r="G152" s="41"/>
      <c r="H152" s="41"/>
      <c r="I152" s="41"/>
      <c r="J152" s="41"/>
      <c r="K152" s="41"/>
      <c r="L152" s="41" t="s">
        <v>411</v>
      </c>
      <c r="M152" s="40"/>
      <c r="N152" s="41"/>
      <c r="O152" s="38">
        <v>30</v>
      </c>
      <c r="P152" s="240" t="s">
        <v>440</v>
      </c>
      <c r="Q152" s="92" t="s">
        <v>411</v>
      </c>
    </row>
    <row r="153" spans="1:17" s="157" customFormat="1" thickBot="1" x14ac:dyDescent="0.25">
      <c r="A153" s="83" t="s">
        <v>210</v>
      </c>
      <c r="B153" s="238" t="str">
        <f t="shared" si="16"/>
        <v>IND19513</v>
      </c>
      <c r="C153" s="241" t="s">
        <v>502</v>
      </c>
      <c r="D153" s="140">
        <v>2</v>
      </c>
      <c r="E153" s="41">
        <v>2</v>
      </c>
      <c r="F153" s="41"/>
      <c r="G153" s="41"/>
      <c r="H153" s="41"/>
      <c r="I153" s="41"/>
      <c r="J153" s="41" t="s">
        <v>411</v>
      </c>
      <c r="K153" s="41"/>
      <c r="L153" s="41"/>
      <c r="M153" s="40"/>
      <c r="N153" s="41"/>
      <c r="O153" s="38">
        <v>30</v>
      </c>
      <c r="P153" s="240" t="s">
        <v>511</v>
      </c>
      <c r="Q153" s="92"/>
    </row>
    <row r="154" spans="1:17" s="157" customFormat="1" ht="16.5" thickBot="1" x14ac:dyDescent="0.3">
      <c r="A154" s="83" t="s">
        <v>211</v>
      </c>
      <c r="B154" s="238" t="str">
        <f t="shared" si="16"/>
        <v>IND19514</v>
      </c>
      <c r="C154" s="250" t="s">
        <v>514</v>
      </c>
      <c r="D154" s="140">
        <v>2</v>
      </c>
      <c r="E154" s="41">
        <v>2</v>
      </c>
      <c r="F154" s="41"/>
      <c r="G154" s="41"/>
      <c r="H154" s="41"/>
      <c r="I154" s="41"/>
      <c r="J154" s="41"/>
      <c r="K154" s="41"/>
      <c r="L154" s="41" t="s">
        <v>411</v>
      </c>
      <c r="M154" s="40"/>
      <c r="N154" s="41"/>
      <c r="O154" s="38">
        <v>30</v>
      </c>
      <c r="P154" s="12" t="s">
        <v>520</v>
      </c>
      <c r="Q154" s="92" t="s">
        <v>411</v>
      </c>
    </row>
    <row r="155" spans="1:17" s="157" customFormat="1" thickBot="1" x14ac:dyDescent="0.25">
      <c r="A155" s="83" t="s">
        <v>212</v>
      </c>
      <c r="B155" s="238" t="str">
        <f t="shared" si="16"/>
        <v>IND19515</v>
      </c>
      <c r="C155" s="241" t="s">
        <v>515</v>
      </c>
      <c r="D155" s="140">
        <v>2</v>
      </c>
      <c r="E155" s="41">
        <v>1</v>
      </c>
      <c r="F155" s="41">
        <v>1</v>
      </c>
      <c r="G155" s="41"/>
      <c r="H155" s="41"/>
      <c r="I155" s="41"/>
      <c r="J155" s="41"/>
      <c r="K155" s="41"/>
      <c r="L155" s="41" t="s">
        <v>411</v>
      </c>
      <c r="M155" s="40"/>
      <c r="N155" s="41"/>
      <c r="O155" s="38">
        <v>30</v>
      </c>
      <c r="P155" s="240" t="s">
        <v>521</v>
      </c>
      <c r="Q155" s="92" t="s">
        <v>411</v>
      </c>
    </row>
    <row r="156" spans="1:17" s="157" customFormat="1" thickBot="1" x14ac:dyDescent="0.25">
      <c r="A156" s="83" t="s">
        <v>213</v>
      </c>
      <c r="B156" s="238" t="str">
        <f t="shared" si="16"/>
        <v>IND19516</v>
      </c>
      <c r="C156" s="241" t="s">
        <v>516</v>
      </c>
      <c r="D156" s="140">
        <v>2</v>
      </c>
      <c r="E156" s="41">
        <v>2</v>
      </c>
      <c r="F156" s="41"/>
      <c r="G156" s="41"/>
      <c r="H156" s="41"/>
      <c r="I156" s="41"/>
      <c r="J156" s="41"/>
      <c r="K156" s="41"/>
      <c r="L156" s="41" t="s">
        <v>411</v>
      </c>
      <c r="M156" s="40"/>
      <c r="N156" s="41"/>
      <c r="O156" s="38">
        <v>30</v>
      </c>
      <c r="P156" s="240" t="s">
        <v>522</v>
      </c>
      <c r="Q156" s="92" t="s">
        <v>411</v>
      </c>
    </row>
    <row r="157" spans="1:17" s="157" customFormat="1" ht="15" x14ac:dyDescent="0.2">
      <c r="A157" s="83" t="s">
        <v>214</v>
      </c>
      <c r="B157" s="238" t="str">
        <f t="shared" si="16"/>
        <v>IND19517</v>
      </c>
      <c r="C157" s="248" t="s">
        <v>517</v>
      </c>
      <c r="D157" s="140">
        <v>2</v>
      </c>
      <c r="E157" s="41">
        <v>2</v>
      </c>
      <c r="F157" s="41"/>
      <c r="G157" s="41"/>
      <c r="H157" s="41"/>
      <c r="I157" s="41"/>
      <c r="J157" s="41"/>
      <c r="K157" s="41"/>
      <c r="L157" s="41" t="s">
        <v>411</v>
      </c>
      <c r="M157" s="40"/>
      <c r="N157" s="41"/>
      <c r="O157" s="38">
        <v>30</v>
      </c>
      <c r="P157" s="240" t="s">
        <v>523</v>
      </c>
      <c r="Q157" s="92" t="s">
        <v>411</v>
      </c>
    </row>
    <row r="158" spans="1:17" s="157" customFormat="1" ht="15" x14ac:dyDescent="0.2">
      <c r="A158" s="83" t="s">
        <v>215</v>
      </c>
      <c r="B158" s="238" t="str">
        <f t="shared" si="16"/>
        <v>IND19518</v>
      </c>
      <c r="C158" s="248" t="s">
        <v>519</v>
      </c>
      <c r="D158" s="140">
        <v>2</v>
      </c>
      <c r="E158" s="41">
        <v>1</v>
      </c>
      <c r="F158" s="41"/>
      <c r="G158" s="41">
        <v>1</v>
      </c>
      <c r="H158" s="41"/>
      <c r="I158" s="41"/>
      <c r="J158" s="41"/>
      <c r="K158" s="41"/>
      <c r="L158" s="41" t="s">
        <v>411</v>
      </c>
      <c r="M158" s="40"/>
      <c r="N158" s="41"/>
      <c r="O158" s="38">
        <v>30</v>
      </c>
      <c r="P158" s="240" t="s">
        <v>524</v>
      </c>
      <c r="Q158" s="92" t="s">
        <v>411</v>
      </c>
    </row>
    <row r="159" spans="1:17" s="157" customFormat="1" ht="15" x14ac:dyDescent="0.2">
      <c r="A159" s="83" t="s">
        <v>216</v>
      </c>
      <c r="B159" s="238" t="str">
        <f t="shared" si="16"/>
        <v>IND19519</v>
      </c>
      <c r="C159" s="248" t="s">
        <v>518</v>
      </c>
      <c r="D159" s="140">
        <v>2</v>
      </c>
      <c r="E159" s="42">
        <v>2</v>
      </c>
      <c r="F159" s="42"/>
      <c r="G159" s="42"/>
      <c r="H159" s="42"/>
      <c r="I159" s="41"/>
      <c r="J159" s="41"/>
      <c r="K159" s="41"/>
      <c r="L159" s="41" t="s">
        <v>411</v>
      </c>
      <c r="M159" s="251"/>
      <c r="N159" s="41"/>
      <c r="O159" s="38">
        <v>30</v>
      </c>
      <c r="P159" s="240" t="s">
        <v>523</v>
      </c>
      <c r="Q159" s="92" t="s">
        <v>411</v>
      </c>
    </row>
    <row r="160" spans="1:17" ht="15" x14ac:dyDescent="0.2">
      <c r="A160" s="83" t="s">
        <v>217</v>
      </c>
      <c r="B160" s="82" t="str">
        <f t="shared" si="16"/>
        <v>IND19520</v>
      </c>
      <c r="C160" s="39"/>
      <c r="D160" s="85"/>
      <c r="E160" s="42"/>
      <c r="F160" s="42"/>
      <c r="G160" s="42"/>
      <c r="H160" s="42"/>
      <c r="I160" s="41"/>
      <c r="J160" s="41"/>
      <c r="K160" s="41"/>
      <c r="L160" s="41"/>
      <c r="M160" s="39"/>
      <c r="N160" s="41"/>
      <c r="O160" s="38"/>
      <c r="P160" s="63"/>
      <c r="Q160" s="92"/>
    </row>
    <row r="161" spans="1:17" ht="15" x14ac:dyDescent="0.2">
      <c r="A161" s="83" t="s">
        <v>218</v>
      </c>
      <c r="B161" s="82" t="str">
        <f t="shared" si="16"/>
        <v>IND19521</v>
      </c>
      <c r="C161" s="39"/>
      <c r="D161" s="85"/>
      <c r="E161" s="42"/>
      <c r="F161" s="42"/>
      <c r="G161" s="42"/>
      <c r="H161" s="42"/>
      <c r="I161" s="41"/>
      <c r="J161" s="41"/>
      <c r="K161" s="41"/>
      <c r="L161" s="41"/>
      <c r="M161" s="39"/>
      <c r="N161" s="41"/>
      <c r="O161" s="38"/>
      <c r="P161" s="63"/>
      <c r="Q161" s="92"/>
    </row>
    <row r="162" spans="1:17" ht="15" x14ac:dyDescent="0.2">
      <c r="A162" s="83" t="s">
        <v>219</v>
      </c>
      <c r="B162" s="82" t="str">
        <f t="shared" si="16"/>
        <v>IND19522</v>
      </c>
      <c r="C162" s="39"/>
      <c r="D162" s="85"/>
      <c r="E162" s="42"/>
      <c r="F162" s="42"/>
      <c r="G162" s="42"/>
      <c r="H162" s="42"/>
      <c r="I162" s="41"/>
      <c r="J162" s="41"/>
      <c r="K162" s="41"/>
      <c r="L162" s="41"/>
      <c r="M162" s="39"/>
      <c r="N162" s="41"/>
      <c r="O162" s="38"/>
      <c r="P162" s="63"/>
      <c r="Q162" s="92"/>
    </row>
    <row r="163" spans="1:17" ht="15" x14ac:dyDescent="0.2">
      <c r="A163" s="83" t="s">
        <v>220</v>
      </c>
      <c r="B163" s="82" t="str">
        <f t="shared" si="16"/>
        <v>IND19523</v>
      </c>
      <c r="C163" s="39"/>
      <c r="D163" s="85" t="str">
        <f t="shared" ref="D163:D165" si="17">IF(SUM(E163:I163)=0,"",SUM(E163:I163))</f>
        <v/>
      </c>
      <c r="E163" s="42"/>
      <c r="F163" s="42"/>
      <c r="G163" s="42"/>
      <c r="H163" s="42"/>
      <c r="I163" s="41"/>
      <c r="J163" s="41"/>
      <c r="K163" s="41"/>
      <c r="L163" s="41"/>
      <c r="M163" s="39"/>
      <c r="N163" s="41"/>
      <c r="O163" s="38"/>
      <c r="P163" s="63"/>
      <c r="Q163" s="92"/>
    </row>
    <row r="164" spans="1:17" ht="15" x14ac:dyDescent="0.2">
      <c r="A164" s="83" t="s">
        <v>221</v>
      </c>
      <c r="B164" s="82" t="str">
        <f t="shared" si="16"/>
        <v>IND19524</v>
      </c>
      <c r="C164" s="39"/>
      <c r="D164" s="85" t="str">
        <f t="shared" si="17"/>
        <v/>
      </c>
      <c r="E164" s="42"/>
      <c r="F164" s="42"/>
      <c r="G164" s="42"/>
      <c r="H164" s="42"/>
      <c r="I164" s="41"/>
      <c r="J164" s="41"/>
      <c r="K164" s="41"/>
      <c r="L164" s="41"/>
      <c r="M164" s="39"/>
      <c r="N164" s="41"/>
      <c r="O164" s="38"/>
      <c r="P164" s="63"/>
      <c r="Q164" s="92"/>
    </row>
    <row r="165" spans="1:17" ht="15" x14ac:dyDescent="0.2">
      <c r="A165" s="83" t="s">
        <v>222</v>
      </c>
      <c r="B165" s="82" t="str">
        <f t="shared" si="16"/>
        <v>IND19525</v>
      </c>
      <c r="C165" s="39"/>
      <c r="D165" s="85" t="str">
        <f t="shared" si="17"/>
        <v/>
      </c>
      <c r="E165" s="42"/>
      <c r="F165" s="42"/>
      <c r="G165" s="42"/>
      <c r="H165" s="42"/>
      <c r="I165" s="41"/>
      <c r="J165" s="41"/>
      <c r="K165" s="41"/>
      <c r="L165" s="41"/>
      <c r="M165" s="39"/>
      <c r="N165" s="41"/>
      <c r="O165" s="38"/>
      <c r="P165" s="63"/>
      <c r="Q165" s="92"/>
    </row>
    <row r="166" spans="1:17" x14ac:dyDescent="0.25">
      <c r="A166" s="65" t="s">
        <v>223</v>
      </c>
      <c r="B166" s="66"/>
      <c r="C166" s="30">
        <f>COUNTA(C141:C165)</f>
        <v>19</v>
      </c>
      <c r="D166" s="89">
        <f t="shared" ref="D166:H166" si="18">SUM(D141:D165)</f>
        <v>44</v>
      </c>
      <c r="E166" s="31">
        <f t="shared" si="18"/>
        <v>40</v>
      </c>
      <c r="F166" s="31">
        <f t="shared" si="18"/>
        <v>3</v>
      </c>
      <c r="G166" s="31">
        <f t="shared" si="18"/>
        <v>1</v>
      </c>
      <c r="H166" s="31">
        <f t="shared" si="18"/>
        <v>0</v>
      </c>
      <c r="I166" s="31">
        <f t="shared" ref="I166:L166" si="19">COUNTIF(I141:I165,"=V")</f>
        <v>0</v>
      </c>
      <c r="J166" s="31">
        <f t="shared" si="19"/>
        <v>2</v>
      </c>
      <c r="K166" s="31">
        <f t="shared" si="19"/>
        <v>6</v>
      </c>
      <c r="L166" s="31">
        <f t="shared" si="19"/>
        <v>11</v>
      </c>
      <c r="M166" s="32"/>
      <c r="N166" s="31">
        <f>COUNTIF(N141:N165,"=V")</f>
        <v>0</v>
      </c>
      <c r="O166" s="31"/>
      <c r="P166" s="76" t="s">
        <v>283</v>
      </c>
      <c r="Q166" s="57">
        <f>SUMIF(Q141:Q165,"&lt;&gt;V",D141:D165)</f>
        <v>10</v>
      </c>
    </row>
    <row r="167" spans="1:17" ht="15" x14ac:dyDescent="0.2">
      <c r="D167" s="86"/>
      <c r="I167" s="209" t="str">
        <f>IF(C166&lt;&gt;SUM(I166:L166),"Warning!! Pastikan hanya memilih salah satu jenis matakuliah atau Pastikan setiap matakuliah sudah memilih satu jenis matakuliah","")</f>
        <v/>
      </c>
      <c r="J167" s="210"/>
      <c r="K167" s="210"/>
      <c r="L167" s="210"/>
    </row>
    <row r="168" spans="1:17" ht="15.75" customHeight="1" x14ac:dyDescent="0.2">
      <c r="D168" s="86"/>
      <c r="I168" s="210"/>
      <c r="J168" s="210"/>
      <c r="K168" s="210"/>
      <c r="L168" s="210"/>
    </row>
    <row r="169" spans="1:17" ht="15.75" customHeight="1" x14ac:dyDescent="0.2">
      <c r="D169" s="86"/>
      <c r="I169" s="210"/>
      <c r="J169" s="210"/>
      <c r="K169" s="210"/>
      <c r="L169" s="210"/>
    </row>
    <row r="170" spans="1:17" x14ac:dyDescent="0.25">
      <c r="A170" s="20" t="s">
        <v>184</v>
      </c>
      <c r="B170" s="27"/>
      <c r="C170" s="21">
        <v>6</v>
      </c>
      <c r="D170" s="99">
        <f>SUM(D173:D178)</f>
        <v>14</v>
      </c>
    </row>
    <row r="171" spans="1:17" ht="15.75" customHeight="1" x14ac:dyDescent="0.25">
      <c r="A171" s="200" t="s">
        <v>185</v>
      </c>
      <c r="B171" s="200" t="s">
        <v>186</v>
      </c>
      <c r="C171" s="200" t="s">
        <v>187</v>
      </c>
      <c r="D171" s="224" t="s">
        <v>188</v>
      </c>
      <c r="E171" s="206" t="s">
        <v>189</v>
      </c>
      <c r="F171" s="207"/>
      <c r="G171" s="207"/>
      <c r="H171" s="208"/>
      <c r="I171" s="206" t="s">
        <v>226</v>
      </c>
      <c r="J171" s="207"/>
      <c r="K171" s="207"/>
      <c r="L171" s="208"/>
      <c r="M171" s="200" t="s">
        <v>190</v>
      </c>
      <c r="N171" s="200" t="s">
        <v>191</v>
      </c>
      <c r="O171" s="200" t="s">
        <v>192</v>
      </c>
      <c r="P171" s="202" t="s">
        <v>193</v>
      </c>
      <c r="Q171" s="202" t="s">
        <v>282</v>
      </c>
    </row>
    <row r="172" spans="1:17" x14ac:dyDescent="0.25">
      <c r="A172" s="201"/>
      <c r="B172" s="201"/>
      <c r="C172" s="201"/>
      <c r="D172" s="225"/>
      <c r="E172" s="28" t="s">
        <v>194</v>
      </c>
      <c r="F172" s="28" t="s">
        <v>195</v>
      </c>
      <c r="G172" s="28" t="s">
        <v>196</v>
      </c>
      <c r="H172" s="28" t="s">
        <v>197</v>
      </c>
      <c r="I172" s="28" t="s">
        <v>179</v>
      </c>
      <c r="J172" s="28" t="s">
        <v>181</v>
      </c>
      <c r="K172" s="28" t="s">
        <v>180</v>
      </c>
      <c r="L172" s="28" t="s">
        <v>182</v>
      </c>
      <c r="M172" s="201"/>
      <c r="N172" s="201"/>
      <c r="O172" s="201"/>
      <c r="P172" s="203"/>
      <c r="Q172" s="237"/>
    </row>
    <row r="173" spans="1:17" ht="26.25" customHeight="1" x14ac:dyDescent="0.2">
      <c r="A173" s="81" t="s">
        <v>198</v>
      </c>
      <c r="B173" s="82" t="str">
        <f t="shared" ref="B173:B197" si="20">CONCATENATE($C$4,"19",C$170,A173)</f>
        <v>IND19601</v>
      </c>
      <c r="C173" s="154" t="s">
        <v>503</v>
      </c>
      <c r="D173" s="85">
        <v>14</v>
      </c>
      <c r="E173" s="38"/>
      <c r="F173" s="38"/>
      <c r="G173" s="38">
        <v>14</v>
      </c>
      <c r="H173" s="38"/>
      <c r="I173" s="38"/>
      <c r="J173" s="38" t="s">
        <v>411</v>
      </c>
      <c r="K173" s="38"/>
      <c r="L173" s="38"/>
      <c r="M173" s="37"/>
      <c r="N173" s="38"/>
      <c r="O173" s="38"/>
      <c r="P173" s="143" t="s">
        <v>512</v>
      </c>
      <c r="Q173" s="92"/>
    </row>
    <row r="174" spans="1:17" ht="15" x14ac:dyDescent="0.2">
      <c r="A174" s="81" t="s">
        <v>199</v>
      </c>
      <c r="B174" s="82" t="str">
        <f t="shared" si="20"/>
        <v>IND19602</v>
      </c>
      <c r="C174" s="104"/>
      <c r="D174" s="85"/>
      <c r="E174" s="38"/>
      <c r="F174" s="38"/>
      <c r="G174" s="38"/>
      <c r="H174" s="38"/>
      <c r="I174" s="38"/>
      <c r="J174" s="38"/>
      <c r="K174" s="38"/>
      <c r="L174" s="38"/>
      <c r="M174" s="37"/>
      <c r="N174" s="38"/>
      <c r="O174" s="38"/>
      <c r="P174" s="63"/>
      <c r="Q174" s="92"/>
    </row>
    <row r="175" spans="1:17" ht="15" x14ac:dyDescent="0.2">
      <c r="A175" s="83" t="s">
        <v>200</v>
      </c>
      <c r="B175" s="82" t="str">
        <f t="shared" si="20"/>
        <v>IND19603</v>
      </c>
      <c r="C175" s="40"/>
      <c r="D175" s="85"/>
      <c r="E175" s="38"/>
      <c r="F175" s="38"/>
      <c r="G175" s="38"/>
      <c r="H175" s="38"/>
      <c r="I175" s="38"/>
      <c r="J175" s="38"/>
      <c r="K175" s="38"/>
      <c r="L175" s="38"/>
      <c r="M175" s="37"/>
      <c r="N175" s="38"/>
      <c r="O175" s="38"/>
      <c r="P175" s="63"/>
      <c r="Q175" s="92"/>
    </row>
    <row r="176" spans="1:17" ht="15" x14ac:dyDescent="0.2">
      <c r="A176" s="83" t="s">
        <v>201</v>
      </c>
      <c r="B176" s="82" t="str">
        <f t="shared" si="20"/>
        <v>IND19604</v>
      </c>
      <c r="C176" s="40"/>
      <c r="D176" s="85"/>
      <c r="E176" s="38"/>
      <c r="F176" s="38"/>
      <c r="G176" s="38"/>
      <c r="H176" s="38"/>
      <c r="I176" s="38"/>
      <c r="J176" s="38"/>
      <c r="K176" s="38"/>
      <c r="L176" s="38"/>
      <c r="M176" s="37"/>
      <c r="N176" s="38"/>
      <c r="O176" s="38"/>
      <c r="P176" s="63"/>
      <c r="Q176" s="92"/>
    </row>
    <row r="177" spans="1:17" ht="15" x14ac:dyDescent="0.2">
      <c r="A177" s="83" t="s">
        <v>202</v>
      </c>
      <c r="B177" s="82" t="str">
        <f t="shared" si="20"/>
        <v>IND19605</v>
      </c>
      <c r="C177" s="40"/>
      <c r="D177" s="85"/>
      <c r="E177" s="38"/>
      <c r="F177" s="38"/>
      <c r="G177" s="38"/>
      <c r="H177" s="38"/>
      <c r="I177" s="38"/>
      <c r="J177" s="38"/>
      <c r="K177" s="38"/>
      <c r="L177" s="38"/>
      <c r="M177" s="37"/>
      <c r="N177" s="38"/>
      <c r="O177" s="38"/>
      <c r="P177" s="63"/>
      <c r="Q177" s="92"/>
    </row>
    <row r="178" spans="1:17" ht="15" x14ac:dyDescent="0.2">
      <c r="A178" s="83" t="s">
        <v>203</v>
      </c>
      <c r="B178" s="82" t="str">
        <f t="shared" si="20"/>
        <v>IND19606</v>
      </c>
      <c r="C178" s="40"/>
      <c r="D178" s="85"/>
      <c r="E178" s="38"/>
      <c r="F178" s="38"/>
      <c r="G178" s="38"/>
      <c r="H178" s="38"/>
      <c r="I178" s="38"/>
      <c r="J178" s="38"/>
      <c r="K178" s="38"/>
      <c r="L178" s="38"/>
      <c r="M178" s="37"/>
      <c r="N178" s="38"/>
      <c r="O178" s="38"/>
      <c r="P178" s="63"/>
      <c r="Q178" s="92"/>
    </row>
    <row r="179" spans="1:17" ht="15" x14ac:dyDescent="0.2">
      <c r="A179" s="83" t="s">
        <v>204</v>
      </c>
      <c r="B179" s="82" t="str">
        <f t="shared" si="20"/>
        <v>IND19607</v>
      </c>
      <c r="C179" s="40"/>
      <c r="D179" s="85"/>
      <c r="E179" s="41"/>
      <c r="F179" s="41"/>
      <c r="G179" s="41"/>
      <c r="H179" s="41"/>
      <c r="I179" s="41"/>
      <c r="J179" s="41"/>
      <c r="K179" s="41"/>
      <c r="L179" s="41"/>
      <c r="M179" s="40"/>
      <c r="N179" s="41"/>
      <c r="O179" s="38"/>
      <c r="P179" s="63"/>
      <c r="Q179" s="92"/>
    </row>
    <row r="180" spans="1:17" ht="15" x14ac:dyDescent="0.2">
      <c r="A180" s="83" t="s">
        <v>205</v>
      </c>
      <c r="B180" s="82" t="str">
        <f t="shared" si="20"/>
        <v>IND19608</v>
      </c>
      <c r="C180" s="104"/>
      <c r="D180" s="85"/>
      <c r="E180" s="41"/>
      <c r="F180" s="41"/>
      <c r="G180" s="41"/>
      <c r="H180" s="41"/>
      <c r="I180" s="41"/>
      <c r="J180" s="41"/>
      <c r="K180" s="41"/>
      <c r="L180" s="41"/>
      <c r="M180" s="40"/>
      <c r="N180" s="41"/>
      <c r="O180" s="38"/>
      <c r="P180" s="63"/>
      <c r="Q180" s="92"/>
    </row>
    <row r="181" spans="1:17" ht="15" x14ac:dyDescent="0.2">
      <c r="A181" s="83" t="s">
        <v>206</v>
      </c>
      <c r="B181" s="82" t="str">
        <f t="shared" si="20"/>
        <v>IND19609</v>
      </c>
      <c r="C181" s="40"/>
      <c r="D181" s="85"/>
      <c r="E181" s="41"/>
      <c r="F181" s="41"/>
      <c r="G181" s="41"/>
      <c r="H181" s="41"/>
      <c r="I181" s="41"/>
      <c r="J181" s="41"/>
      <c r="K181" s="41"/>
      <c r="L181" s="41"/>
      <c r="M181" s="40"/>
      <c r="N181" s="41"/>
      <c r="O181" s="38"/>
      <c r="P181" s="63"/>
      <c r="Q181" s="92"/>
    </row>
    <row r="182" spans="1:17" ht="15" x14ac:dyDescent="0.2">
      <c r="A182" s="83" t="s">
        <v>207</v>
      </c>
      <c r="B182" s="82" t="str">
        <f t="shared" si="20"/>
        <v>IND19610</v>
      </c>
      <c r="C182" s="40"/>
      <c r="D182" s="85"/>
      <c r="E182" s="38"/>
      <c r="F182" s="38"/>
      <c r="G182" s="38"/>
      <c r="H182" s="38"/>
      <c r="I182" s="38"/>
      <c r="J182" s="38"/>
      <c r="K182" s="38"/>
      <c r="L182" s="38"/>
      <c r="M182" s="40"/>
      <c r="N182" s="38"/>
      <c r="O182" s="38"/>
      <c r="P182" s="63"/>
      <c r="Q182" s="92"/>
    </row>
    <row r="183" spans="1:17" ht="15" x14ac:dyDescent="0.2">
      <c r="A183" s="83" t="s">
        <v>208</v>
      </c>
      <c r="B183" s="82" t="str">
        <f t="shared" si="20"/>
        <v>IND19611</v>
      </c>
      <c r="C183" s="40"/>
      <c r="D183" s="85"/>
      <c r="E183" s="41"/>
      <c r="F183" s="41"/>
      <c r="G183" s="41"/>
      <c r="H183" s="41"/>
      <c r="I183" s="41"/>
      <c r="J183" s="41"/>
      <c r="K183" s="41"/>
      <c r="L183" s="41"/>
      <c r="M183" s="40"/>
      <c r="N183" s="41"/>
      <c r="O183" s="38"/>
      <c r="P183" s="63"/>
      <c r="Q183" s="92"/>
    </row>
    <row r="184" spans="1:17" ht="15" x14ac:dyDescent="0.2">
      <c r="A184" s="83" t="s">
        <v>209</v>
      </c>
      <c r="B184" s="82" t="str">
        <f t="shared" si="20"/>
        <v>IND19612</v>
      </c>
      <c r="C184" s="40"/>
      <c r="D184" s="85"/>
      <c r="E184" s="41"/>
      <c r="F184" s="41"/>
      <c r="G184" s="41"/>
      <c r="H184" s="41"/>
      <c r="I184" s="41"/>
      <c r="J184" s="41"/>
      <c r="K184" s="41"/>
      <c r="L184" s="41"/>
      <c r="M184" s="40"/>
      <c r="N184" s="41"/>
      <c r="O184" s="38"/>
      <c r="P184" s="63"/>
      <c r="Q184" s="92"/>
    </row>
    <row r="185" spans="1:17" ht="15" x14ac:dyDescent="0.2">
      <c r="A185" s="83" t="s">
        <v>210</v>
      </c>
      <c r="B185" s="82" t="str">
        <f t="shared" si="20"/>
        <v>IND19613</v>
      </c>
      <c r="C185" s="40"/>
      <c r="D185" s="85"/>
      <c r="E185" s="41"/>
      <c r="F185" s="41"/>
      <c r="G185" s="41"/>
      <c r="H185" s="41"/>
      <c r="I185" s="41"/>
      <c r="J185" s="41"/>
      <c r="K185" s="41"/>
      <c r="L185" s="41"/>
      <c r="M185" s="40"/>
      <c r="N185" s="41"/>
      <c r="O185" s="38"/>
      <c r="P185" s="63"/>
      <c r="Q185" s="92"/>
    </row>
    <row r="186" spans="1:17" ht="15" x14ac:dyDescent="0.2">
      <c r="A186" s="83" t="s">
        <v>211</v>
      </c>
      <c r="B186" s="82" t="str">
        <f t="shared" si="20"/>
        <v>IND19614</v>
      </c>
      <c r="C186" s="40"/>
      <c r="D186" s="85"/>
      <c r="E186" s="38"/>
      <c r="F186" s="41"/>
      <c r="G186" s="41"/>
      <c r="H186" s="41"/>
      <c r="I186" s="41"/>
      <c r="J186" s="41"/>
      <c r="K186" s="41"/>
      <c r="L186" s="41"/>
      <c r="M186" s="40"/>
      <c r="N186" s="41"/>
      <c r="O186" s="38"/>
      <c r="P186" s="63"/>
      <c r="Q186" s="92"/>
    </row>
    <row r="187" spans="1:17" ht="15" x14ac:dyDescent="0.2">
      <c r="A187" s="83" t="s">
        <v>212</v>
      </c>
      <c r="B187" s="82" t="str">
        <f t="shared" si="20"/>
        <v>IND19615</v>
      </c>
      <c r="C187" s="40"/>
      <c r="D187" s="85"/>
      <c r="E187" s="38"/>
      <c r="F187" s="41"/>
      <c r="G187" s="41"/>
      <c r="H187" s="41"/>
      <c r="I187" s="41"/>
      <c r="J187" s="41"/>
      <c r="K187" s="41"/>
      <c r="L187" s="41"/>
      <c r="M187" s="40"/>
      <c r="N187" s="41"/>
      <c r="O187" s="38"/>
      <c r="P187" s="63"/>
      <c r="Q187" s="92"/>
    </row>
    <row r="188" spans="1:17" ht="15" x14ac:dyDescent="0.2">
      <c r="A188" s="83" t="s">
        <v>213</v>
      </c>
      <c r="B188" s="82" t="str">
        <f t="shared" si="20"/>
        <v>IND19616</v>
      </c>
      <c r="C188" s="40"/>
      <c r="D188" s="85"/>
      <c r="E188" s="38"/>
      <c r="F188" s="41"/>
      <c r="G188" s="41"/>
      <c r="H188" s="41"/>
      <c r="I188" s="41"/>
      <c r="J188" s="41"/>
      <c r="K188" s="41"/>
      <c r="L188" s="41"/>
      <c r="M188" s="40"/>
      <c r="N188" s="41"/>
      <c r="O188" s="38"/>
      <c r="P188" s="63"/>
      <c r="Q188" s="92"/>
    </row>
    <row r="189" spans="1:17" ht="15" x14ac:dyDescent="0.2">
      <c r="A189" s="83" t="s">
        <v>214</v>
      </c>
      <c r="B189" s="82" t="str">
        <f t="shared" si="20"/>
        <v>IND19617</v>
      </c>
      <c r="C189" s="40"/>
      <c r="D189" s="85"/>
      <c r="E189" s="38"/>
      <c r="F189" s="41"/>
      <c r="G189" s="41"/>
      <c r="H189" s="41"/>
      <c r="I189" s="41"/>
      <c r="J189" s="41"/>
      <c r="K189" s="41"/>
      <c r="L189" s="41"/>
      <c r="M189" s="40"/>
      <c r="N189" s="41"/>
      <c r="O189" s="38"/>
      <c r="P189" s="63"/>
      <c r="Q189" s="92"/>
    </row>
    <row r="190" spans="1:17" ht="15" x14ac:dyDescent="0.2">
      <c r="A190" s="83" t="s">
        <v>215</v>
      </c>
      <c r="B190" s="82" t="str">
        <f t="shared" si="20"/>
        <v>IND19618</v>
      </c>
      <c r="C190" s="40"/>
      <c r="D190" s="85"/>
      <c r="E190" s="38"/>
      <c r="F190" s="38"/>
      <c r="G190" s="38"/>
      <c r="H190" s="38"/>
      <c r="I190" s="38"/>
      <c r="J190" s="38"/>
      <c r="K190" s="38"/>
      <c r="L190" s="38"/>
      <c r="M190" s="37"/>
      <c r="N190" s="38"/>
      <c r="O190" s="38"/>
      <c r="P190" s="63"/>
      <c r="Q190" s="92"/>
    </row>
    <row r="191" spans="1:17" ht="15" x14ac:dyDescent="0.2">
      <c r="A191" s="83" t="s">
        <v>216</v>
      </c>
      <c r="B191" s="82" t="str">
        <f t="shared" si="20"/>
        <v>IND19619</v>
      </c>
      <c r="C191" s="40"/>
      <c r="D191" s="85"/>
      <c r="E191" s="38"/>
      <c r="F191" s="38"/>
      <c r="G191" s="38"/>
      <c r="H191" s="38"/>
      <c r="I191" s="38"/>
      <c r="J191" s="38"/>
      <c r="K191" s="38"/>
      <c r="L191" s="38"/>
      <c r="M191" s="37"/>
      <c r="N191" s="38"/>
      <c r="O191" s="38"/>
      <c r="P191" s="63"/>
      <c r="Q191" s="92"/>
    </row>
    <row r="192" spans="1:17" ht="15" x14ac:dyDescent="0.2">
      <c r="A192" s="83" t="s">
        <v>217</v>
      </c>
      <c r="B192" s="82" t="str">
        <f t="shared" si="20"/>
        <v>IND19620</v>
      </c>
      <c r="C192" s="39"/>
      <c r="D192" s="85" t="str">
        <f t="shared" ref="D192:D197" si="21">IF(SUM(E192:I192)=0,"",SUM(E192:I192))</f>
        <v/>
      </c>
      <c r="E192" s="42"/>
      <c r="F192" s="42"/>
      <c r="G192" s="42"/>
      <c r="H192" s="42"/>
      <c r="I192" s="41"/>
      <c r="J192" s="41"/>
      <c r="K192" s="41"/>
      <c r="L192" s="41"/>
      <c r="M192" s="39"/>
      <c r="N192" s="41"/>
      <c r="O192" s="38"/>
      <c r="P192" s="63"/>
      <c r="Q192" s="92"/>
    </row>
    <row r="193" spans="1:17" ht="15" x14ac:dyDescent="0.2">
      <c r="A193" s="83" t="s">
        <v>218</v>
      </c>
      <c r="B193" s="82" t="str">
        <f t="shared" si="20"/>
        <v>IND19621</v>
      </c>
      <c r="C193" s="40"/>
      <c r="D193" s="85"/>
      <c r="E193" s="38"/>
      <c r="F193" s="38"/>
      <c r="G193" s="38"/>
      <c r="H193" s="38"/>
      <c r="I193" s="38"/>
      <c r="J193" s="38"/>
      <c r="K193" s="38"/>
      <c r="L193" s="38"/>
      <c r="M193" s="37"/>
      <c r="N193" s="38"/>
      <c r="O193" s="38"/>
      <c r="P193" s="63"/>
      <c r="Q193" s="92"/>
    </row>
    <row r="194" spans="1:17" ht="15" x14ac:dyDescent="0.2">
      <c r="A194" s="83" t="s">
        <v>219</v>
      </c>
      <c r="B194" s="82" t="str">
        <f t="shared" si="20"/>
        <v>IND19622</v>
      </c>
      <c r="C194" s="39"/>
      <c r="D194" s="85" t="str">
        <f t="shared" si="21"/>
        <v/>
      </c>
      <c r="E194" s="42"/>
      <c r="F194" s="42"/>
      <c r="G194" s="42"/>
      <c r="H194" s="42"/>
      <c r="I194" s="41"/>
      <c r="J194" s="41"/>
      <c r="K194" s="41"/>
      <c r="L194" s="41"/>
      <c r="M194" s="39"/>
      <c r="N194" s="41"/>
      <c r="O194" s="38"/>
      <c r="P194" s="63"/>
      <c r="Q194" s="92"/>
    </row>
    <row r="195" spans="1:17" ht="15" x14ac:dyDescent="0.2">
      <c r="A195" s="83" t="s">
        <v>220</v>
      </c>
      <c r="B195" s="82" t="str">
        <f t="shared" si="20"/>
        <v>IND19623</v>
      </c>
      <c r="C195" s="39"/>
      <c r="D195" s="85" t="str">
        <f t="shared" si="21"/>
        <v/>
      </c>
      <c r="E195" s="42"/>
      <c r="F195" s="42"/>
      <c r="G195" s="42"/>
      <c r="H195" s="42"/>
      <c r="I195" s="41"/>
      <c r="J195" s="41"/>
      <c r="K195" s="41"/>
      <c r="L195" s="41"/>
      <c r="M195" s="39"/>
      <c r="N195" s="41"/>
      <c r="O195" s="38"/>
      <c r="P195" s="63"/>
      <c r="Q195" s="92"/>
    </row>
    <row r="196" spans="1:17" ht="15" x14ac:dyDescent="0.2">
      <c r="A196" s="83" t="s">
        <v>221</v>
      </c>
      <c r="B196" s="82" t="str">
        <f t="shared" si="20"/>
        <v>IND19624</v>
      </c>
      <c r="C196" s="39"/>
      <c r="D196" s="85" t="str">
        <f t="shared" si="21"/>
        <v/>
      </c>
      <c r="E196" s="42"/>
      <c r="F196" s="42"/>
      <c r="G196" s="42"/>
      <c r="H196" s="42"/>
      <c r="I196" s="41"/>
      <c r="J196" s="41"/>
      <c r="K196" s="41"/>
      <c r="L196" s="41"/>
      <c r="M196" s="39"/>
      <c r="N196" s="41"/>
      <c r="O196" s="38"/>
      <c r="P196" s="63"/>
      <c r="Q196" s="92"/>
    </row>
    <row r="197" spans="1:17" ht="15" x14ac:dyDescent="0.2">
      <c r="A197" s="83" t="s">
        <v>222</v>
      </c>
      <c r="B197" s="82" t="str">
        <f t="shared" si="20"/>
        <v>IND19625</v>
      </c>
      <c r="C197" s="39"/>
      <c r="D197" s="85" t="str">
        <f t="shared" si="21"/>
        <v/>
      </c>
      <c r="E197" s="42"/>
      <c r="F197" s="42"/>
      <c r="G197" s="42"/>
      <c r="H197" s="42"/>
      <c r="I197" s="41"/>
      <c r="J197" s="41"/>
      <c r="K197" s="41"/>
      <c r="L197" s="41"/>
      <c r="M197" s="39"/>
      <c r="N197" s="41"/>
      <c r="O197" s="38"/>
      <c r="P197" s="63"/>
      <c r="Q197" s="92"/>
    </row>
    <row r="198" spans="1:17" x14ac:dyDescent="0.25">
      <c r="A198" s="65" t="s">
        <v>223</v>
      </c>
      <c r="B198" s="66"/>
      <c r="C198" s="30">
        <f>COUNTA(C173:C197)</f>
        <v>1</v>
      </c>
      <c r="D198" s="31">
        <f t="shared" ref="D198:H198" si="22">SUM(D173:D197)</f>
        <v>14</v>
      </c>
      <c r="E198" s="31">
        <f t="shared" si="22"/>
        <v>0</v>
      </c>
      <c r="F198" s="31">
        <f t="shared" si="22"/>
        <v>0</v>
      </c>
      <c r="G198" s="31">
        <f t="shared" si="22"/>
        <v>14</v>
      </c>
      <c r="H198" s="31">
        <f t="shared" si="22"/>
        <v>0</v>
      </c>
      <c r="I198" s="31">
        <f t="shared" ref="I198:L198" si="23">COUNTIF(I173:I197,"=V")</f>
        <v>0</v>
      </c>
      <c r="J198" s="31">
        <f t="shared" si="23"/>
        <v>1</v>
      </c>
      <c r="K198" s="31">
        <f t="shared" si="23"/>
        <v>0</v>
      </c>
      <c r="L198" s="31">
        <f t="shared" si="23"/>
        <v>0</v>
      </c>
      <c r="M198" s="32"/>
      <c r="N198" s="31">
        <f>COUNTIF(N173:N197,"=V")</f>
        <v>0</v>
      </c>
      <c r="O198" s="31"/>
      <c r="P198" s="76" t="s">
        <v>283</v>
      </c>
      <c r="Q198" s="57">
        <f>SUMIF(Q173:Q197,"&lt;&gt;V",D173:D197)</f>
        <v>14</v>
      </c>
    </row>
    <row r="199" spans="1:17" ht="15" x14ac:dyDescent="0.2">
      <c r="I199" s="209" t="str">
        <f>IF(C198&lt;&gt;SUM(I198:L198),"Warning!! Pastikan hanya memilih salah satu jenis matakuliah atau Pastikan setiap matakuliah sudah memilih satu jenis matakuliah","")</f>
        <v/>
      </c>
      <c r="J199" s="210"/>
      <c r="K199" s="210"/>
      <c r="L199" s="210"/>
    </row>
    <row r="200" spans="1:17" ht="15.75" customHeight="1" x14ac:dyDescent="0.2">
      <c r="I200" s="210"/>
      <c r="J200" s="210"/>
      <c r="K200" s="210"/>
      <c r="L200" s="210"/>
    </row>
    <row r="201" spans="1:17" ht="15.75" customHeight="1" x14ac:dyDescent="0.2">
      <c r="I201" s="210"/>
      <c r="J201" s="210"/>
      <c r="K201" s="210"/>
      <c r="L201" s="210"/>
    </row>
    <row r="202" spans="1:17" x14ac:dyDescent="0.25">
      <c r="A202" s="20" t="s">
        <v>184</v>
      </c>
      <c r="B202" s="27"/>
      <c r="C202" s="21">
        <v>7</v>
      </c>
      <c r="D202" s="99">
        <f>SUM(D205:D207,D215)</f>
        <v>8</v>
      </c>
      <c r="E202" s="4">
        <v>12</v>
      </c>
    </row>
    <row r="203" spans="1:17" ht="15.75" customHeight="1" x14ac:dyDescent="0.25">
      <c r="A203" s="200" t="s">
        <v>185</v>
      </c>
      <c r="B203" s="200" t="s">
        <v>186</v>
      </c>
      <c r="C203" s="200" t="s">
        <v>187</v>
      </c>
      <c r="D203" s="200" t="s">
        <v>188</v>
      </c>
      <c r="E203" s="206" t="s">
        <v>189</v>
      </c>
      <c r="F203" s="207"/>
      <c r="G203" s="207"/>
      <c r="H203" s="208"/>
      <c r="I203" s="206" t="s">
        <v>226</v>
      </c>
      <c r="J203" s="207"/>
      <c r="K203" s="207"/>
      <c r="L203" s="208"/>
      <c r="M203" s="200" t="s">
        <v>190</v>
      </c>
      <c r="N203" s="200" t="s">
        <v>191</v>
      </c>
      <c r="O203" s="200" t="s">
        <v>192</v>
      </c>
      <c r="P203" s="202" t="s">
        <v>193</v>
      </c>
      <c r="Q203" s="202" t="s">
        <v>282</v>
      </c>
    </row>
    <row r="204" spans="1:17" x14ac:dyDescent="0.25">
      <c r="A204" s="201"/>
      <c r="B204" s="201"/>
      <c r="C204" s="201"/>
      <c r="D204" s="201"/>
      <c r="E204" s="28" t="s">
        <v>194</v>
      </c>
      <c r="F204" s="28" t="s">
        <v>195</v>
      </c>
      <c r="G204" s="28" t="s">
        <v>196</v>
      </c>
      <c r="H204" s="28" t="s">
        <v>197</v>
      </c>
      <c r="I204" s="28" t="s">
        <v>179</v>
      </c>
      <c r="J204" s="28" t="s">
        <v>181</v>
      </c>
      <c r="K204" s="28" t="s">
        <v>180</v>
      </c>
      <c r="L204" s="28" t="s">
        <v>182</v>
      </c>
      <c r="M204" s="201"/>
      <c r="N204" s="201"/>
      <c r="O204" s="201"/>
      <c r="P204" s="203"/>
      <c r="Q204" s="237"/>
    </row>
    <row r="205" spans="1:17" ht="23.25" customHeight="1" x14ac:dyDescent="0.2">
      <c r="A205" s="81" t="s">
        <v>198</v>
      </c>
      <c r="B205" s="82" t="str">
        <f t="shared" ref="B205:B229" si="24">CONCATENATE($C$4,"19",C$202,A205)</f>
        <v>IND19701</v>
      </c>
      <c r="C205" s="148" t="s">
        <v>525</v>
      </c>
      <c r="D205" s="159">
        <v>3</v>
      </c>
      <c r="E205" s="38">
        <v>3</v>
      </c>
      <c r="F205" s="38"/>
      <c r="G205" s="38"/>
      <c r="H205" s="38"/>
      <c r="I205" s="38"/>
      <c r="J205" s="38"/>
      <c r="K205" s="38"/>
      <c r="L205" s="38" t="s">
        <v>411</v>
      </c>
      <c r="M205" s="37"/>
      <c r="N205" s="38"/>
      <c r="O205" s="38">
        <v>30</v>
      </c>
      <c r="P205" s="143" t="s">
        <v>521</v>
      </c>
      <c r="Q205" s="92" t="s">
        <v>411</v>
      </c>
    </row>
    <row r="206" spans="1:17" ht="28.5" customHeight="1" x14ac:dyDescent="0.2">
      <c r="A206" s="81" t="s">
        <v>199</v>
      </c>
      <c r="B206" s="82" t="str">
        <f t="shared" si="24"/>
        <v>IND19702</v>
      </c>
      <c r="C206" s="148" t="s">
        <v>526</v>
      </c>
      <c r="D206" s="159">
        <v>3</v>
      </c>
      <c r="E206" s="38">
        <v>1</v>
      </c>
      <c r="F206" s="38">
        <v>2</v>
      </c>
      <c r="G206" s="38"/>
      <c r="H206" s="38"/>
      <c r="I206" s="38"/>
      <c r="J206" s="38"/>
      <c r="K206" s="38"/>
      <c r="L206" s="38" t="s">
        <v>411</v>
      </c>
      <c r="M206" s="37"/>
      <c r="N206" s="38"/>
      <c r="O206" s="38">
        <v>30</v>
      </c>
      <c r="P206" s="143" t="s">
        <v>521</v>
      </c>
      <c r="Q206" s="92" t="s">
        <v>411</v>
      </c>
    </row>
    <row r="207" spans="1:17" ht="28.5" customHeight="1" x14ac:dyDescent="0.2">
      <c r="A207" s="83" t="s">
        <v>200</v>
      </c>
      <c r="B207" s="82" t="str">
        <f t="shared" si="24"/>
        <v>IND19703</v>
      </c>
      <c r="C207" s="148" t="s">
        <v>527</v>
      </c>
      <c r="D207" s="159">
        <v>2</v>
      </c>
      <c r="E207" s="38">
        <v>2</v>
      </c>
      <c r="F207" s="38"/>
      <c r="G207" s="38"/>
      <c r="H207" s="38"/>
      <c r="I207" s="38"/>
      <c r="J207" s="38"/>
      <c r="K207" s="38"/>
      <c r="L207" s="38" t="s">
        <v>411</v>
      </c>
      <c r="M207" s="37"/>
      <c r="N207" s="38"/>
      <c r="O207" s="38">
        <v>30</v>
      </c>
      <c r="P207" s="143" t="s">
        <v>521</v>
      </c>
      <c r="Q207" s="92" t="s">
        <v>411</v>
      </c>
    </row>
    <row r="208" spans="1:17" ht="25.5" customHeight="1" x14ac:dyDescent="0.2">
      <c r="A208" s="83" t="s">
        <v>201</v>
      </c>
      <c r="B208" s="82" t="str">
        <f t="shared" si="24"/>
        <v>IND19704</v>
      </c>
      <c r="C208" s="152" t="s">
        <v>528</v>
      </c>
      <c r="D208" s="159">
        <v>3</v>
      </c>
      <c r="E208" s="38">
        <v>1</v>
      </c>
      <c r="F208" s="38">
        <v>1</v>
      </c>
      <c r="G208" s="38"/>
      <c r="H208" s="38"/>
      <c r="I208" s="38"/>
      <c r="J208" s="38"/>
      <c r="K208" s="38"/>
      <c r="L208" s="38" t="s">
        <v>411</v>
      </c>
      <c r="M208" s="37"/>
      <c r="N208" s="38"/>
      <c r="O208" s="38">
        <v>30</v>
      </c>
      <c r="P208" s="143" t="s">
        <v>524</v>
      </c>
      <c r="Q208" s="92" t="s">
        <v>411</v>
      </c>
    </row>
    <row r="209" spans="1:17" ht="26.25" customHeight="1" x14ac:dyDescent="0.2">
      <c r="A209" s="83" t="s">
        <v>202</v>
      </c>
      <c r="B209" s="82" t="str">
        <f t="shared" si="24"/>
        <v>IND19705</v>
      </c>
      <c r="C209" s="152" t="s">
        <v>529</v>
      </c>
      <c r="D209" s="159">
        <v>2</v>
      </c>
      <c r="E209" s="38">
        <v>1</v>
      </c>
      <c r="F209" s="38">
        <v>1</v>
      </c>
      <c r="G209" s="38"/>
      <c r="H209" s="38"/>
      <c r="I209" s="38"/>
      <c r="J209" s="38"/>
      <c r="K209" s="38"/>
      <c r="L209" s="38" t="s">
        <v>411</v>
      </c>
      <c r="M209" s="40"/>
      <c r="N209" s="38"/>
      <c r="O209" s="38">
        <v>30</v>
      </c>
      <c r="P209" s="143" t="s">
        <v>524</v>
      </c>
      <c r="Q209" s="92" t="s">
        <v>411</v>
      </c>
    </row>
    <row r="210" spans="1:17" ht="26.25" customHeight="1" x14ac:dyDescent="0.2">
      <c r="A210" s="83" t="s">
        <v>203</v>
      </c>
      <c r="B210" s="82" t="str">
        <f t="shared" si="24"/>
        <v>IND19706</v>
      </c>
      <c r="C210" s="152" t="s">
        <v>530</v>
      </c>
      <c r="D210" s="159">
        <v>3</v>
      </c>
      <c r="E210" s="38">
        <v>1</v>
      </c>
      <c r="F210" s="41">
        <v>1</v>
      </c>
      <c r="G210" s="41"/>
      <c r="H210" s="41"/>
      <c r="I210" s="41"/>
      <c r="J210" s="41"/>
      <c r="K210" s="41"/>
      <c r="L210" s="41" t="s">
        <v>411</v>
      </c>
      <c r="M210" s="40"/>
      <c r="N210" s="41"/>
      <c r="O210" s="38">
        <v>30</v>
      </c>
      <c r="P210" s="143" t="s">
        <v>524</v>
      </c>
      <c r="Q210" s="92" t="s">
        <v>411</v>
      </c>
    </row>
    <row r="211" spans="1:17" ht="22.5" customHeight="1" thickBot="1" x14ac:dyDescent="0.25">
      <c r="A211" s="83" t="s">
        <v>204</v>
      </c>
      <c r="B211" s="82" t="str">
        <f t="shared" si="24"/>
        <v>IND19707</v>
      </c>
      <c r="C211" s="138" t="s">
        <v>504</v>
      </c>
      <c r="D211" s="140">
        <v>2</v>
      </c>
      <c r="E211" s="38">
        <v>2</v>
      </c>
      <c r="F211" s="41"/>
      <c r="G211" s="41"/>
      <c r="H211" s="41"/>
      <c r="I211" s="41"/>
      <c r="J211" s="41" t="s">
        <v>411</v>
      </c>
      <c r="K211" s="41"/>
      <c r="L211" s="41"/>
      <c r="M211" s="40"/>
      <c r="N211" s="41"/>
      <c r="O211" s="38">
        <v>30</v>
      </c>
      <c r="P211" s="143" t="s">
        <v>440</v>
      </c>
      <c r="Q211" s="92"/>
    </row>
    <row r="212" spans="1:17" ht="24" customHeight="1" thickBot="1" x14ac:dyDescent="0.25">
      <c r="A212" s="83" t="s">
        <v>205</v>
      </c>
      <c r="B212" s="82" t="str">
        <f t="shared" si="24"/>
        <v>IND19708</v>
      </c>
      <c r="C212" s="138" t="s">
        <v>505</v>
      </c>
      <c r="D212" s="140">
        <v>2</v>
      </c>
      <c r="E212" s="38">
        <v>1</v>
      </c>
      <c r="F212" s="41">
        <v>1</v>
      </c>
      <c r="G212" s="41"/>
      <c r="H212" s="41"/>
      <c r="I212" s="41"/>
      <c r="J212" s="41" t="s">
        <v>411</v>
      </c>
      <c r="K212" s="41"/>
      <c r="L212" s="41"/>
      <c r="M212" s="40"/>
      <c r="N212" s="41"/>
      <c r="O212" s="38">
        <v>30</v>
      </c>
      <c r="P212" s="143" t="s">
        <v>510</v>
      </c>
      <c r="Q212" s="92"/>
    </row>
    <row r="213" spans="1:17" ht="28.5" customHeight="1" x14ac:dyDescent="0.2">
      <c r="A213" s="83" t="s">
        <v>206</v>
      </c>
      <c r="B213" s="82" t="str">
        <f t="shared" si="24"/>
        <v>IND19709</v>
      </c>
      <c r="C213" s="151" t="s">
        <v>506</v>
      </c>
      <c r="D213" s="140">
        <v>2</v>
      </c>
      <c r="E213" s="38">
        <v>2</v>
      </c>
      <c r="F213" s="41"/>
      <c r="G213" s="41"/>
      <c r="H213" s="41"/>
      <c r="I213" s="41"/>
      <c r="J213" s="41" t="s">
        <v>411</v>
      </c>
      <c r="K213" s="41"/>
      <c r="L213" s="41"/>
      <c r="M213" s="40"/>
      <c r="N213" s="41"/>
      <c r="O213" s="38">
        <v>30</v>
      </c>
      <c r="P213" s="143" t="s">
        <v>509</v>
      </c>
      <c r="Q213" s="92"/>
    </row>
    <row r="214" spans="1:17" ht="15" x14ac:dyDescent="0.2">
      <c r="A214" s="83" t="s">
        <v>207</v>
      </c>
      <c r="B214" s="82" t="str">
        <f t="shared" si="24"/>
        <v>IND19710</v>
      </c>
      <c r="C214" s="40"/>
      <c r="D214" s="85"/>
      <c r="E214" s="38"/>
      <c r="F214" s="41"/>
      <c r="G214" s="41"/>
      <c r="H214" s="41"/>
      <c r="I214" s="41"/>
      <c r="J214" s="41"/>
      <c r="K214" s="41"/>
      <c r="L214" s="41"/>
      <c r="M214" s="40"/>
      <c r="N214" s="41"/>
      <c r="O214" s="38"/>
      <c r="P214" s="63"/>
      <c r="Q214" s="92"/>
    </row>
    <row r="215" spans="1:17" ht="15" x14ac:dyDescent="0.2">
      <c r="A215" s="83" t="s">
        <v>208</v>
      </c>
      <c r="B215" s="82" t="str">
        <f t="shared" si="24"/>
        <v>IND19711</v>
      </c>
      <c r="C215" s="105"/>
      <c r="D215" s="85"/>
      <c r="E215" s="41"/>
      <c r="F215" s="41"/>
      <c r="G215" s="41"/>
      <c r="H215" s="41"/>
      <c r="I215" s="41"/>
      <c r="J215" s="41"/>
      <c r="K215" s="41"/>
      <c r="L215" s="41"/>
      <c r="M215" s="40"/>
      <c r="N215" s="41"/>
      <c r="O215" s="38"/>
      <c r="P215" s="63"/>
      <c r="Q215" s="92"/>
    </row>
    <row r="216" spans="1:17" ht="15" x14ac:dyDescent="0.2">
      <c r="A216" s="83" t="s">
        <v>209</v>
      </c>
      <c r="B216" s="82" t="str">
        <f t="shared" si="24"/>
        <v>IND19712</v>
      </c>
      <c r="C216" s="40"/>
      <c r="D216" s="85"/>
      <c r="E216" s="38"/>
      <c r="F216" s="41"/>
      <c r="G216" s="41"/>
      <c r="H216" s="41"/>
      <c r="I216" s="41"/>
      <c r="J216" s="41"/>
      <c r="K216" s="41"/>
      <c r="L216" s="41"/>
      <c r="M216" s="40"/>
      <c r="N216" s="41"/>
      <c r="O216" s="38"/>
      <c r="P216" s="63"/>
      <c r="Q216" s="92"/>
    </row>
    <row r="217" spans="1:17" ht="15" x14ac:dyDescent="0.2">
      <c r="A217" s="83" t="s">
        <v>210</v>
      </c>
      <c r="B217" s="82" t="str">
        <f t="shared" si="24"/>
        <v>IND19713</v>
      </c>
      <c r="C217" s="40"/>
      <c r="D217" s="85"/>
      <c r="E217" s="38"/>
      <c r="F217" s="41"/>
      <c r="G217" s="41"/>
      <c r="H217" s="41"/>
      <c r="I217" s="41"/>
      <c r="J217" s="41"/>
      <c r="K217" s="41"/>
      <c r="L217" s="41"/>
      <c r="M217" s="40"/>
      <c r="N217" s="41"/>
      <c r="O217" s="38"/>
      <c r="P217" s="63"/>
      <c r="Q217" s="92"/>
    </row>
    <row r="218" spans="1:17" ht="15" x14ac:dyDescent="0.2">
      <c r="A218" s="83" t="s">
        <v>211</v>
      </c>
      <c r="B218" s="82" t="str">
        <f t="shared" si="24"/>
        <v>IND19714</v>
      </c>
      <c r="C218" s="40"/>
      <c r="D218" s="85"/>
      <c r="E218" s="38"/>
      <c r="F218" s="41"/>
      <c r="G218" s="41"/>
      <c r="H218" s="41"/>
      <c r="I218" s="41"/>
      <c r="J218" s="41"/>
      <c r="K218" s="41"/>
      <c r="L218" s="41"/>
      <c r="M218" s="40"/>
      <c r="N218" s="41"/>
      <c r="O218" s="38"/>
      <c r="P218" s="63"/>
      <c r="Q218" s="92"/>
    </row>
    <row r="219" spans="1:17" ht="15" x14ac:dyDescent="0.2">
      <c r="A219" s="83" t="s">
        <v>212</v>
      </c>
      <c r="B219" s="82" t="str">
        <f t="shared" si="24"/>
        <v>IND19715</v>
      </c>
      <c r="C219" s="40"/>
      <c r="D219" s="85"/>
      <c r="E219" s="41"/>
      <c r="F219" s="41"/>
      <c r="G219" s="41"/>
      <c r="H219" s="41"/>
      <c r="I219" s="41"/>
      <c r="J219" s="41"/>
      <c r="K219" s="41"/>
      <c r="L219" s="41"/>
      <c r="M219" s="40"/>
      <c r="N219" s="41"/>
      <c r="O219" s="38"/>
      <c r="P219" s="63"/>
      <c r="Q219" s="92"/>
    </row>
    <row r="220" spans="1:17" ht="15" x14ac:dyDescent="0.2">
      <c r="A220" s="83" t="s">
        <v>213</v>
      </c>
      <c r="B220" s="82" t="str">
        <f t="shared" si="24"/>
        <v>IND19716</v>
      </c>
      <c r="C220" s="40"/>
      <c r="D220" s="85" t="str">
        <f t="shared" ref="D220:D229" si="25">IF(SUM(E220:I220)=0,"",SUM(E220:I220))</f>
        <v/>
      </c>
      <c r="E220" s="41"/>
      <c r="F220" s="41"/>
      <c r="G220" s="41"/>
      <c r="H220" s="41"/>
      <c r="I220" s="41"/>
      <c r="J220" s="41"/>
      <c r="K220" s="41"/>
      <c r="L220" s="41"/>
      <c r="M220" s="40"/>
      <c r="N220" s="41"/>
      <c r="O220" s="38"/>
      <c r="P220" s="63"/>
      <c r="Q220" s="92"/>
    </row>
    <row r="221" spans="1:17" ht="15" x14ac:dyDescent="0.2">
      <c r="A221" s="83" t="s">
        <v>214</v>
      </c>
      <c r="B221" s="82" t="str">
        <f t="shared" si="24"/>
        <v>IND19717</v>
      </c>
      <c r="C221" s="40"/>
      <c r="D221" s="85" t="str">
        <f t="shared" si="25"/>
        <v/>
      </c>
      <c r="E221" s="41"/>
      <c r="F221" s="41"/>
      <c r="G221" s="41"/>
      <c r="H221" s="41"/>
      <c r="I221" s="41"/>
      <c r="J221" s="41"/>
      <c r="K221" s="41"/>
      <c r="L221" s="41"/>
      <c r="M221" s="40"/>
      <c r="N221" s="41"/>
      <c r="O221" s="38"/>
      <c r="P221" s="63"/>
      <c r="Q221" s="92"/>
    </row>
    <row r="222" spans="1:17" ht="15" x14ac:dyDescent="0.2">
      <c r="A222" s="83" t="s">
        <v>215</v>
      </c>
      <c r="B222" s="82" t="str">
        <f t="shared" si="24"/>
        <v>IND19718</v>
      </c>
      <c r="C222" s="40"/>
      <c r="D222" s="85" t="str">
        <f t="shared" si="25"/>
        <v/>
      </c>
      <c r="E222" s="41"/>
      <c r="F222" s="41"/>
      <c r="G222" s="41"/>
      <c r="H222" s="41"/>
      <c r="I222" s="41"/>
      <c r="J222" s="41"/>
      <c r="K222" s="41"/>
      <c r="L222" s="41"/>
      <c r="M222" s="40"/>
      <c r="N222" s="41"/>
      <c r="O222" s="38"/>
      <c r="P222" s="63"/>
      <c r="Q222" s="92"/>
    </row>
    <row r="223" spans="1:17" ht="15" x14ac:dyDescent="0.2">
      <c r="A223" s="83" t="s">
        <v>216</v>
      </c>
      <c r="B223" s="82" t="str">
        <f t="shared" si="24"/>
        <v>IND19719</v>
      </c>
      <c r="C223" s="39"/>
      <c r="D223" s="85" t="str">
        <f t="shared" si="25"/>
        <v/>
      </c>
      <c r="E223" s="42"/>
      <c r="F223" s="42"/>
      <c r="G223" s="42"/>
      <c r="H223" s="42"/>
      <c r="I223" s="41"/>
      <c r="J223" s="41"/>
      <c r="K223" s="41"/>
      <c r="L223" s="41"/>
      <c r="M223" s="39"/>
      <c r="N223" s="41"/>
      <c r="O223" s="38"/>
      <c r="P223" s="63"/>
      <c r="Q223" s="92"/>
    </row>
    <row r="224" spans="1:17" ht="15" x14ac:dyDescent="0.2">
      <c r="A224" s="83" t="s">
        <v>217</v>
      </c>
      <c r="B224" s="82" t="str">
        <f t="shared" si="24"/>
        <v>IND19720</v>
      </c>
      <c r="C224" s="39"/>
      <c r="D224" s="85" t="str">
        <f t="shared" si="25"/>
        <v/>
      </c>
      <c r="E224" s="42"/>
      <c r="F224" s="42"/>
      <c r="G224" s="42"/>
      <c r="H224" s="42"/>
      <c r="I224" s="41"/>
      <c r="J224" s="41"/>
      <c r="K224" s="41"/>
      <c r="L224" s="41"/>
      <c r="M224" s="39"/>
      <c r="N224" s="41"/>
      <c r="O224" s="38"/>
      <c r="P224" s="63"/>
      <c r="Q224" s="92"/>
    </row>
    <row r="225" spans="1:17" ht="15" x14ac:dyDescent="0.2">
      <c r="A225" s="83" t="s">
        <v>218</v>
      </c>
      <c r="B225" s="82" t="str">
        <f t="shared" si="24"/>
        <v>IND19721</v>
      </c>
      <c r="C225" s="39"/>
      <c r="D225" s="85" t="str">
        <f t="shared" si="25"/>
        <v/>
      </c>
      <c r="E225" s="42"/>
      <c r="F225" s="42"/>
      <c r="G225" s="42"/>
      <c r="H225" s="42"/>
      <c r="I225" s="41"/>
      <c r="J225" s="41"/>
      <c r="K225" s="41"/>
      <c r="L225" s="41"/>
      <c r="M225" s="39"/>
      <c r="N225" s="41"/>
      <c r="O225" s="38"/>
      <c r="P225" s="63"/>
      <c r="Q225" s="92"/>
    </row>
    <row r="226" spans="1:17" ht="15" x14ac:dyDescent="0.2">
      <c r="A226" s="83" t="s">
        <v>219</v>
      </c>
      <c r="B226" s="82" t="str">
        <f t="shared" si="24"/>
        <v>IND19722</v>
      </c>
      <c r="C226" s="39"/>
      <c r="D226" s="85" t="str">
        <f t="shared" si="25"/>
        <v/>
      </c>
      <c r="E226" s="42"/>
      <c r="F226" s="42"/>
      <c r="G226" s="42"/>
      <c r="H226" s="42"/>
      <c r="I226" s="41"/>
      <c r="J226" s="41"/>
      <c r="K226" s="41"/>
      <c r="L226" s="41"/>
      <c r="M226" s="39"/>
      <c r="N226" s="41"/>
      <c r="O226" s="38"/>
      <c r="P226" s="63"/>
      <c r="Q226" s="92"/>
    </row>
    <row r="227" spans="1:17" ht="15" x14ac:dyDescent="0.2">
      <c r="A227" s="83" t="s">
        <v>220</v>
      </c>
      <c r="B227" s="82" t="str">
        <f t="shared" si="24"/>
        <v>IND19723</v>
      </c>
      <c r="C227" s="39"/>
      <c r="D227" s="85" t="str">
        <f t="shared" si="25"/>
        <v/>
      </c>
      <c r="E227" s="42"/>
      <c r="F227" s="42"/>
      <c r="G227" s="42"/>
      <c r="H227" s="42"/>
      <c r="I227" s="41"/>
      <c r="J227" s="41"/>
      <c r="K227" s="41"/>
      <c r="L227" s="41"/>
      <c r="M227" s="39"/>
      <c r="N227" s="41"/>
      <c r="O227" s="38"/>
      <c r="P227" s="63"/>
      <c r="Q227" s="92"/>
    </row>
    <row r="228" spans="1:17" ht="15" x14ac:dyDescent="0.2">
      <c r="A228" s="83" t="s">
        <v>221</v>
      </c>
      <c r="B228" s="82" t="str">
        <f t="shared" si="24"/>
        <v>IND19724</v>
      </c>
      <c r="C228" s="39"/>
      <c r="D228" s="85" t="str">
        <f t="shared" si="25"/>
        <v/>
      </c>
      <c r="E228" s="42"/>
      <c r="F228" s="42"/>
      <c r="G228" s="42"/>
      <c r="H228" s="42"/>
      <c r="I228" s="41"/>
      <c r="J228" s="41"/>
      <c r="K228" s="41"/>
      <c r="L228" s="41"/>
      <c r="M228" s="39"/>
      <c r="N228" s="41"/>
      <c r="O228" s="38"/>
      <c r="P228" s="63"/>
      <c r="Q228" s="92"/>
    </row>
    <row r="229" spans="1:17" ht="15" x14ac:dyDescent="0.2">
      <c r="A229" s="83" t="s">
        <v>222</v>
      </c>
      <c r="B229" s="82" t="str">
        <f t="shared" si="24"/>
        <v>IND19725</v>
      </c>
      <c r="C229" s="39"/>
      <c r="D229" s="85" t="str">
        <f t="shared" si="25"/>
        <v/>
      </c>
      <c r="E229" s="42"/>
      <c r="F229" s="42"/>
      <c r="G229" s="42"/>
      <c r="H229" s="42"/>
      <c r="I229" s="41"/>
      <c r="J229" s="41"/>
      <c r="K229" s="41"/>
      <c r="L229" s="41"/>
      <c r="M229" s="39"/>
      <c r="N229" s="41"/>
      <c r="O229" s="38"/>
      <c r="P229" s="63"/>
      <c r="Q229" s="92"/>
    </row>
    <row r="230" spans="1:17" x14ac:dyDescent="0.25">
      <c r="A230" s="65" t="s">
        <v>223</v>
      </c>
      <c r="B230" s="66"/>
      <c r="C230" s="30">
        <f>COUNTA(C205:C229)</f>
        <v>9</v>
      </c>
      <c r="D230" s="31">
        <f t="shared" ref="D230:H230" si="26">SUM(D205:D229)</f>
        <v>22</v>
      </c>
      <c r="E230" s="31">
        <f t="shared" si="26"/>
        <v>14</v>
      </c>
      <c r="F230" s="31">
        <f t="shared" si="26"/>
        <v>6</v>
      </c>
      <c r="G230" s="31">
        <f t="shared" si="26"/>
        <v>0</v>
      </c>
      <c r="H230" s="31">
        <f t="shared" si="26"/>
        <v>0</v>
      </c>
      <c r="I230" s="31">
        <f t="shared" ref="I230:L230" si="27">COUNTIF(I205:I229,"=V")</f>
        <v>0</v>
      </c>
      <c r="J230" s="31">
        <f t="shared" si="27"/>
        <v>3</v>
      </c>
      <c r="K230" s="31">
        <f t="shared" si="27"/>
        <v>0</v>
      </c>
      <c r="L230" s="31">
        <f t="shared" si="27"/>
        <v>6</v>
      </c>
      <c r="M230" s="32"/>
      <c r="N230" s="31">
        <f>COUNTIF(N205:N229,"=V")</f>
        <v>0</v>
      </c>
      <c r="O230" s="31"/>
      <c r="P230" s="76" t="s">
        <v>283</v>
      </c>
      <c r="Q230" s="57">
        <f>SUMIF(Q205:Q229,"&lt;&gt;V",D205:D229)</f>
        <v>6</v>
      </c>
    </row>
    <row r="231" spans="1:17" ht="15" x14ac:dyDescent="0.2">
      <c r="I231" s="209" t="str">
        <f>IF(C230&lt;&gt;SUM(I230:L230),"Warning!! Pastikan hanya memilih salah satu jenis matakuliah atau Pastikan setiap matakuliah sudah memilih satu jenis matakuliah","")</f>
        <v/>
      </c>
      <c r="J231" s="210"/>
      <c r="K231" s="210"/>
      <c r="L231" s="210"/>
    </row>
    <row r="232" spans="1:17" ht="15.75" customHeight="1" x14ac:dyDescent="0.2">
      <c r="I232" s="210"/>
      <c r="J232" s="210"/>
      <c r="K232" s="210"/>
      <c r="L232" s="210"/>
    </row>
    <row r="233" spans="1:17" ht="15.75" customHeight="1" x14ac:dyDescent="0.2">
      <c r="I233" s="210"/>
      <c r="J233" s="210"/>
      <c r="K233" s="210"/>
      <c r="L233" s="210"/>
    </row>
    <row r="234" spans="1:17" x14ac:dyDescent="0.25">
      <c r="A234" s="20" t="s">
        <v>184</v>
      </c>
      <c r="B234" s="27"/>
      <c r="C234" s="21">
        <v>8</v>
      </c>
      <c r="D234" s="99">
        <f>Q262</f>
        <v>6</v>
      </c>
    </row>
    <row r="235" spans="1:17" ht="15.75" customHeight="1" x14ac:dyDescent="0.25">
      <c r="A235" s="200" t="s">
        <v>185</v>
      </c>
      <c r="B235" s="200" t="s">
        <v>186</v>
      </c>
      <c r="C235" s="200" t="s">
        <v>187</v>
      </c>
      <c r="D235" s="200" t="s">
        <v>188</v>
      </c>
      <c r="E235" s="206" t="s">
        <v>189</v>
      </c>
      <c r="F235" s="207"/>
      <c r="G235" s="207"/>
      <c r="H235" s="208"/>
      <c r="I235" s="206" t="s">
        <v>226</v>
      </c>
      <c r="J235" s="207"/>
      <c r="K235" s="207"/>
      <c r="L235" s="208"/>
      <c r="M235" s="200" t="s">
        <v>190</v>
      </c>
      <c r="N235" s="200" t="s">
        <v>191</v>
      </c>
      <c r="O235" s="200" t="s">
        <v>192</v>
      </c>
      <c r="P235" s="202" t="s">
        <v>193</v>
      </c>
      <c r="Q235" s="202" t="s">
        <v>282</v>
      </c>
    </row>
    <row r="236" spans="1:17" x14ac:dyDescent="0.25">
      <c r="A236" s="201"/>
      <c r="B236" s="201"/>
      <c r="C236" s="201"/>
      <c r="D236" s="201"/>
      <c r="E236" s="28" t="s">
        <v>194</v>
      </c>
      <c r="F236" s="28" t="s">
        <v>195</v>
      </c>
      <c r="G236" s="28" t="s">
        <v>196</v>
      </c>
      <c r="H236" s="28" t="s">
        <v>197</v>
      </c>
      <c r="I236" s="28" t="s">
        <v>179</v>
      </c>
      <c r="J236" s="28" t="s">
        <v>181</v>
      </c>
      <c r="K236" s="28" t="s">
        <v>180</v>
      </c>
      <c r="L236" s="28" t="s">
        <v>182</v>
      </c>
      <c r="M236" s="201"/>
      <c r="N236" s="201"/>
      <c r="O236" s="201"/>
      <c r="P236" s="203"/>
      <c r="Q236" s="237"/>
    </row>
    <row r="237" spans="1:17" ht="21.75" customHeight="1" x14ac:dyDescent="0.2">
      <c r="A237" s="81" t="s">
        <v>198</v>
      </c>
      <c r="B237" s="82" t="str">
        <f t="shared" ref="B237:B261" si="28">CONCATENATE($C$4,"19",C$234,A237)</f>
        <v>IND19801</v>
      </c>
      <c r="C237" s="156" t="s">
        <v>257</v>
      </c>
      <c r="D237" s="85">
        <v>6</v>
      </c>
      <c r="E237" s="38">
        <v>6</v>
      </c>
      <c r="F237" s="38"/>
      <c r="G237" s="38"/>
      <c r="H237" s="38"/>
      <c r="I237" s="38"/>
      <c r="J237" s="38" t="s">
        <v>411</v>
      </c>
      <c r="K237" s="38"/>
      <c r="L237" s="38"/>
      <c r="M237" s="37"/>
      <c r="N237" s="38"/>
      <c r="O237" s="38"/>
      <c r="P237" s="143" t="s">
        <v>508</v>
      </c>
      <c r="Q237" s="92"/>
    </row>
    <row r="238" spans="1:17" ht="15" x14ac:dyDescent="0.2">
      <c r="A238" s="81" t="s">
        <v>199</v>
      </c>
      <c r="B238" s="82" t="str">
        <f t="shared" si="28"/>
        <v>IND19802</v>
      </c>
      <c r="C238" s="40"/>
      <c r="D238" s="85" t="str">
        <f t="shared" ref="D238:D261" si="29">IF(SUM(E238:I238)=0,"",SUM(E238:I238))</f>
        <v/>
      </c>
      <c r="E238" s="38"/>
      <c r="F238" s="38"/>
      <c r="G238" s="38"/>
      <c r="H238" s="38"/>
      <c r="I238" s="38"/>
      <c r="J238" s="38"/>
      <c r="K238" s="38"/>
      <c r="L238" s="38"/>
      <c r="M238" s="37"/>
      <c r="N238" s="38"/>
      <c r="O238" s="38"/>
      <c r="P238" s="63"/>
      <c r="Q238" s="92"/>
    </row>
    <row r="239" spans="1:17" ht="15" x14ac:dyDescent="0.2">
      <c r="A239" s="83" t="s">
        <v>200</v>
      </c>
      <c r="B239" s="82" t="str">
        <f t="shared" si="28"/>
        <v>IND19803</v>
      </c>
      <c r="C239" s="40"/>
      <c r="D239" s="85" t="str">
        <f t="shared" si="29"/>
        <v/>
      </c>
      <c r="E239" s="38"/>
      <c r="F239" s="38"/>
      <c r="G239" s="38"/>
      <c r="H239" s="38"/>
      <c r="I239" s="38"/>
      <c r="J239" s="38"/>
      <c r="K239" s="38"/>
      <c r="L239" s="38"/>
      <c r="M239" s="37"/>
      <c r="N239" s="38"/>
      <c r="O239" s="38"/>
      <c r="P239" s="63"/>
      <c r="Q239" s="92"/>
    </row>
    <row r="240" spans="1:17" ht="15" x14ac:dyDescent="0.2">
      <c r="A240" s="83" t="s">
        <v>201</v>
      </c>
      <c r="B240" s="82" t="str">
        <f t="shared" si="28"/>
        <v>IND19804</v>
      </c>
      <c r="C240" s="40"/>
      <c r="D240" s="85" t="str">
        <f t="shared" si="29"/>
        <v/>
      </c>
      <c r="E240" s="38"/>
      <c r="F240" s="38"/>
      <c r="G240" s="38"/>
      <c r="H240" s="38"/>
      <c r="I240" s="38"/>
      <c r="J240" s="38"/>
      <c r="K240" s="38"/>
      <c r="L240" s="38"/>
      <c r="M240" s="37"/>
      <c r="N240" s="38"/>
      <c r="O240" s="38"/>
      <c r="P240" s="63"/>
      <c r="Q240" s="92"/>
    </row>
    <row r="241" spans="1:17" ht="15" x14ac:dyDescent="0.2">
      <c r="A241" s="83" t="s">
        <v>202</v>
      </c>
      <c r="B241" s="82" t="str">
        <f t="shared" si="28"/>
        <v>IND19805</v>
      </c>
      <c r="C241" s="40"/>
      <c r="D241" s="85" t="str">
        <f t="shared" si="29"/>
        <v/>
      </c>
      <c r="E241" s="38"/>
      <c r="F241" s="38"/>
      <c r="G241" s="38"/>
      <c r="H241" s="38"/>
      <c r="I241" s="38"/>
      <c r="J241" s="38"/>
      <c r="K241" s="38"/>
      <c r="L241" s="38"/>
      <c r="M241" s="37"/>
      <c r="N241" s="38"/>
      <c r="O241" s="38"/>
      <c r="P241" s="63"/>
      <c r="Q241" s="92"/>
    </row>
    <row r="242" spans="1:17" ht="15" x14ac:dyDescent="0.2">
      <c r="A242" s="83" t="s">
        <v>203</v>
      </c>
      <c r="B242" s="82" t="str">
        <f t="shared" si="28"/>
        <v>IND19806</v>
      </c>
      <c r="C242" s="40"/>
      <c r="D242" s="85" t="str">
        <f t="shared" si="29"/>
        <v/>
      </c>
      <c r="E242" s="38"/>
      <c r="F242" s="38"/>
      <c r="G242" s="38"/>
      <c r="H242" s="38"/>
      <c r="I242" s="38"/>
      <c r="J242" s="38"/>
      <c r="K242" s="38"/>
      <c r="L242" s="38"/>
      <c r="M242" s="37"/>
      <c r="N242" s="38"/>
      <c r="O242" s="38"/>
      <c r="P242" s="63"/>
      <c r="Q242" s="92"/>
    </row>
    <row r="243" spans="1:17" ht="15" x14ac:dyDescent="0.2">
      <c r="A243" s="83" t="s">
        <v>204</v>
      </c>
      <c r="B243" s="82" t="str">
        <f t="shared" si="28"/>
        <v>IND19807</v>
      </c>
      <c r="C243" s="40"/>
      <c r="D243" s="85" t="str">
        <f t="shared" si="29"/>
        <v/>
      </c>
      <c r="E243" s="38"/>
      <c r="F243" s="38"/>
      <c r="G243" s="38"/>
      <c r="H243" s="38"/>
      <c r="I243" s="38"/>
      <c r="J243" s="38"/>
      <c r="K243" s="38"/>
      <c r="L243" s="38"/>
      <c r="M243" s="37"/>
      <c r="N243" s="38"/>
      <c r="O243" s="38"/>
      <c r="P243" s="63"/>
      <c r="Q243" s="92"/>
    </row>
    <row r="244" spans="1:17" ht="15" x14ac:dyDescent="0.2">
      <c r="A244" s="83" t="s">
        <v>205</v>
      </c>
      <c r="B244" s="82" t="str">
        <f t="shared" si="28"/>
        <v>IND19808</v>
      </c>
      <c r="C244" s="40"/>
      <c r="D244" s="85" t="str">
        <f t="shared" si="29"/>
        <v/>
      </c>
      <c r="E244" s="38"/>
      <c r="F244" s="38"/>
      <c r="G244" s="38"/>
      <c r="H244" s="38"/>
      <c r="I244" s="38"/>
      <c r="J244" s="38"/>
      <c r="K244" s="38"/>
      <c r="L244" s="38"/>
      <c r="M244" s="37"/>
      <c r="N244" s="38"/>
      <c r="O244" s="38"/>
      <c r="P244" s="63"/>
      <c r="Q244" s="92"/>
    </row>
    <row r="245" spans="1:17" ht="15" x14ac:dyDescent="0.2">
      <c r="A245" s="83" t="s">
        <v>206</v>
      </c>
      <c r="B245" s="82" t="str">
        <f t="shared" si="28"/>
        <v>IND19809</v>
      </c>
      <c r="C245" s="40"/>
      <c r="D245" s="85" t="str">
        <f t="shared" si="29"/>
        <v/>
      </c>
      <c r="E245" s="41"/>
      <c r="F245" s="41"/>
      <c r="G245" s="41"/>
      <c r="H245" s="41"/>
      <c r="I245" s="41"/>
      <c r="J245" s="41"/>
      <c r="K245" s="41"/>
      <c r="L245" s="41"/>
      <c r="M245" s="40"/>
      <c r="N245" s="41"/>
      <c r="O245" s="38"/>
      <c r="P245" s="63"/>
      <c r="Q245" s="92"/>
    </row>
    <row r="246" spans="1:17" ht="15" x14ac:dyDescent="0.2">
      <c r="A246" s="83" t="s">
        <v>207</v>
      </c>
      <c r="B246" s="82" t="str">
        <f t="shared" si="28"/>
        <v>IND19810</v>
      </c>
      <c r="C246" s="40"/>
      <c r="D246" s="85" t="str">
        <f t="shared" si="29"/>
        <v/>
      </c>
      <c r="E246" s="41"/>
      <c r="F246" s="41"/>
      <c r="G246" s="41"/>
      <c r="H246" s="41"/>
      <c r="I246" s="41"/>
      <c r="J246" s="41"/>
      <c r="K246" s="41"/>
      <c r="L246" s="41"/>
      <c r="M246" s="40"/>
      <c r="N246" s="41"/>
      <c r="O246" s="38"/>
      <c r="P246" s="63"/>
      <c r="Q246" s="92"/>
    </row>
    <row r="247" spans="1:17" ht="15" x14ac:dyDescent="0.2">
      <c r="A247" s="83" t="s">
        <v>208</v>
      </c>
      <c r="B247" s="82" t="str">
        <f t="shared" si="28"/>
        <v>IND19811</v>
      </c>
      <c r="C247" s="40"/>
      <c r="D247" s="85" t="str">
        <f t="shared" si="29"/>
        <v/>
      </c>
      <c r="E247" s="41"/>
      <c r="F247" s="41"/>
      <c r="G247" s="41"/>
      <c r="H247" s="41"/>
      <c r="I247" s="41"/>
      <c r="J247" s="41"/>
      <c r="K247" s="41"/>
      <c r="L247" s="41"/>
      <c r="M247" s="40"/>
      <c r="N247" s="41"/>
      <c r="O247" s="38"/>
      <c r="P247" s="63"/>
      <c r="Q247" s="92"/>
    </row>
    <row r="248" spans="1:17" ht="15" x14ac:dyDescent="0.2">
      <c r="A248" s="83" t="s">
        <v>209</v>
      </c>
      <c r="B248" s="82" t="str">
        <f t="shared" si="28"/>
        <v>IND19812</v>
      </c>
      <c r="C248" s="40"/>
      <c r="D248" s="85" t="str">
        <f t="shared" si="29"/>
        <v/>
      </c>
      <c r="E248" s="41"/>
      <c r="F248" s="41"/>
      <c r="G248" s="41"/>
      <c r="H248" s="41"/>
      <c r="I248" s="41"/>
      <c r="J248" s="41"/>
      <c r="K248" s="41"/>
      <c r="L248" s="41"/>
      <c r="M248" s="40"/>
      <c r="N248" s="41"/>
      <c r="O248" s="38"/>
      <c r="P248" s="63"/>
      <c r="Q248" s="92"/>
    </row>
    <row r="249" spans="1:17" ht="15" x14ac:dyDescent="0.2">
      <c r="A249" s="83" t="s">
        <v>210</v>
      </c>
      <c r="B249" s="82" t="str">
        <f t="shared" si="28"/>
        <v>IND19813</v>
      </c>
      <c r="C249" s="40"/>
      <c r="D249" s="85" t="str">
        <f t="shared" si="29"/>
        <v/>
      </c>
      <c r="E249" s="41"/>
      <c r="F249" s="41"/>
      <c r="G249" s="41"/>
      <c r="H249" s="41"/>
      <c r="I249" s="41"/>
      <c r="J249" s="41"/>
      <c r="K249" s="41"/>
      <c r="L249" s="41"/>
      <c r="M249" s="40"/>
      <c r="N249" s="41"/>
      <c r="O249" s="38"/>
      <c r="P249" s="63"/>
      <c r="Q249" s="92"/>
    </row>
    <row r="250" spans="1:17" ht="15" x14ac:dyDescent="0.2">
      <c r="A250" s="83" t="s">
        <v>211</v>
      </c>
      <c r="B250" s="82" t="str">
        <f t="shared" si="28"/>
        <v>IND19814</v>
      </c>
      <c r="C250" s="40"/>
      <c r="D250" s="85" t="str">
        <f t="shared" si="29"/>
        <v/>
      </c>
      <c r="E250" s="41"/>
      <c r="F250" s="41"/>
      <c r="G250" s="41"/>
      <c r="H250" s="41"/>
      <c r="I250" s="41"/>
      <c r="J250" s="41"/>
      <c r="K250" s="41"/>
      <c r="L250" s="41"/>
      <c r="M250" s="40"/>
      <c r="N250" s="41"/>
      <c r="O250" s="38"/>
      <c r="P250" s="63"/>
      <c r="Q250" s="92"/>
    </row>
    <row r="251" spans="1:17" ht="15" x14ac:dyDescent="0.2">
      <c r="A251" s="83" t="s">
        <v>212</v>
      </c>
      <c r="B251" s="82" t="str">
        <f t="shared" si="28"/>
        <v>IND19815</v>
      </c>
      <c r="C251" s="40"/>
      <c r="D251" s="85" t="str">
        <f t="shared" si="29"/>
        <v/>
      </c>
      <c r="E251" s="41"/>
      <c r="F251" s="41"/>
      <c r="G251" s="41"/>
      <c r="H251" s="41"/>
      <c r="I251" s="41"/>
      <c r="J251" s="41"/>
      <c r="K251" s="41"/>
      <c r="L251" s="41"/>
      <c r="M251" s="40"/>
      <c r="N251" s="41"/>
      <c r="O251" s="38"/>
      <c r="P251" s="63"/>
      <c r="Q251" s="92"/>
    </row>
    <row r="252" spans="1:17" ht="15" x14ac:dyDescent="0.2">
      <c r="A252" s="83" t="s">
        <v>213</v>
      </c>
      <c r="B252" s="82" t="str">
        <f t="shared" si="28"/>
        <v>IND19816</v>
      </c>
      <c r="C252" s="40"/>
      <c r="D252" s="85" t="str">
        <f t="shared" si="29"/>
        <v/>
      </c>
      <c r="E252" s="41"/>
      <c r="F252" s="41"/>
      <c r="G252" s="41"/>
      <c r="H252" s="41"/>
      <c r="I252" s="41"/>
      <c r="J252" s="41"/>
      <c r="K252" s="41"/>
      <c r="L252" s="41"/>
      <c r="M252" s="40"/>
      <c r="N252" s="41"/>
      <c r="O252" s="38"/>
      <c r="P252" s="63"/>
      <c r="Q252" s="92"/>
    </row>
    <row r="253" spans="1:17" ht="15" x14ac:dyDescent="0.2">
      <c r="A253" s="83" t="s">
        <v>214</v>
      </c>
      <c r="B253" s="82" t="str">
        <f t="shared" si="28"/>
        <v>IND19817</v>
      </c>
      <c r="C253" s="40"/>
      <c r="D253" s="85" t="str">
        <f t="shared" si="29"/>
        <v/>
      </c>
      <c r="E253" s="41"/>
      <c r="F253" s="41"/>
      <c r="G253" s="41"/>
      <c r="H253" s="41"/>
      <c r="I253" s="41"/>
      <c r="J253" s="41"/>
      <c r="K253" s="41"/>
      <c r="L253" s="41"/>
      <c r="M253" s="40"/>
      <c r="N253" s="41"/>
      <c r="O253" s="38"/>
      <c r="P253" s="63"/>
      <c r="Q253" s="92"/>
    </row>
    <row r="254" spans="1:17" ht="15" x14ac:dyDescent="0.2">
      <c r="A254" s="83" t="s">
        <v>215</v>
      </c>
      <c r="B254" s="82" t="str">
        <f t="shared" si="28"/>
        <v>IND19818</v>
      </c>
      <c r="C254" s="40"/>
      <c r="D254" s="85" t="str">
        <f t="shared" si="29"/>
        <v/>
      </c>
      <c r="E254" s="41"/>
      <c r="F254" s="41"/>
      <c r="G254" s="41"/>
      <c r="H254" s="41"/>
      <c r="I254" s="41"/>
      <c r="J254" s="41"/>
      <c r="K254" s="41"/>
      <c r="L254" s="41"/>
      <c r="M254" s="40"/>
      <c r="N254" s="41"/>
      <c r="O254" s="38"/>
      <c r="P254" s="63"/>
      <c r="Q254" s="92"/>
    </row>
    <row r="255" spans="1:17" ht="15" x14ac:dyDescent="0.2">
      <c r="A255" s="83" t="s">
        <v>216</v>
      </c>
      <c r="B255" s="82" t="str">
        <f t="shared" si="28"/>
        <v>IND19819</v>
      </c>
      <c r="C255" s="39"/>
      <c r="D255" s="85" t="str">
        <f t="shared" si="29"/>
        <v/>
      </c>
      <c r="E255" s="42"/>
      <c r="F255" s="42"/>
      <c r="G255" s="42"/>
      <c r="H255" s="42"/>
      <c r="I255" s="41"/>
      <c r="J255" s="41"/>
      <c r="K255" s="41"/>
      <c r="L255" s="41"/>
      <c r="M255" s="39"/>
      <c r="N255" s="41"/>
      <c r="O255" s="38"/>
      <c r="P255" s="63"/>
      <c r="Q255" s="92"/>
    </row>
    <row r="256" spans="1:17" ht="15" x14ac:dyDescent="0.2">
      <c r="A256" s="83" t="s">
        <v>217</v>
      </c>
      <c r="B256" s="82" t="str">
        <f t="shared" si="28"/>
        <v>IND19820</v>
      </c>
      <c r="C256" s="39"/>
      <c r="D256" s="85" t="str">
        <f t="shared" si="29"/>
        <v/>
      </c>
      <c r="E256" s="42"/>
      <c r="F256" s="42"/>
      <c r="G256" s="42"/>
      <c r="H256" s="42"/>
      <c r="I256" s="41"/>
      <c r="J256" s="41"/>
      <c r="K256" s="41"/>
      <c r="L256" s="41"/>
      <c r="M256" s="39"/>
      <c r="N256" s="41"/>
      <c r="O256" s="38"/>
      <c r="P256" s="63"/>
      <c r="Q256" s="92"/>
    </row>
    <row r="257" spans="1:17" ht="15" x14ac:dyDescent="0.2">
      <c r="A257" s="83" t="s">
        <v>218</v>
      </c>
      <c r="B257" s="82" t="str">
        <f t="shared" si="28"/>
        <v>IND19821</v>
      </c>
      <c r="C257" s="39"/>
      <c r="D257" s="85" t="str">
        <f t="shared" si="29"/>
        <v/>
      </c>
      <c r="E257" s="42"/>
      <c r="F257" s="42"/>
      <c r="G257" s="42"/>
      <c r="H257" s="42"/>
      <c r="I257" s="41"/>
      <c r="J257" s="41"/>
      <c r="K257" s="41"/>
      <c r="L257" s="41"/>
      <c r="M257" s="39"/>
      <c r="N257" s="41"/>
      <c r="O257" s="38"/>
      <c r="P257" s="63"/>
      <c r="Q257" s="92"/>
    </row>
    <row r="258" spans="1:17" ht="15" x14ac:dyDescent="0.2">
      <c r="A258" s="83" t="s">
        <v>219</v>
      </c>
      <c r="B258" s="82" t="str">
        <f t="shared" si="28"/>
        <v>IND19822</v>
      </c>
      <c r="C258" s="39"/>
      <c r="D258" s="85" t="str">
        <f t="shared" si="29"/>
        <v/>
      </c>
      <c r="E258" s="42"/>
      <c r="F258" s="42"/>
      <c r="G258" s="42"/>
      <c r="H258" s="42"/>
      <c r="I258" s="41"/>
      <c r="J258" s="41"/>
      <c r="K258" s="41"/>
      <c r="L258" s="41"/>
      <c r="M258" s="39"/>
      <c r="N258" s="41"/>
      <c r="O258" s="38"/>
      <c r="P258" s="63"/>
      <c r="Q258" s="92"/>
    </row>
    <row r="259" spans="1:17" ht="15" x14ac:dyDescent="0.2">
      <c r="A259" s="83" t="s">
        <v>220</v>
      </c>
      <c r="B259" s="82" t="str">
        <f t="shared" si="28"/>
        <v>IND19823</v>
      </c>
      <c r="C259" s="39"/>
      <c r="D259" s="85" t="str">
        <f t="shared" si="29"/>
        <v/>
      </c>
      <c r="E259" s="42"/>
      <c r="F259" s="42"/>
      <c r="G259" s="42"/>
      <c r="H259" s="42"/>
      <c r="I259" s="41"/>
      <c r="J259" s="41"/>
      <c r="K259" s="41"/>
      <c r="L259" s="41"/>
      <c r="M259" s="39"/>
      <c r="N259" s="41"/>
      <c r="O259" s="38"/>
      <c r="P259" s="63"/>
      <c r="Q259" s="92"/>
    </row>
    <row r="260" spans="1:17" ht="15" x14ac:dyDescent="0.2">
      <c r="A260" s="83" t="s">
        <v>221</v>
      </c>
      <c r="B260" s="82" t="str">
        <f t="shared" si="28"/>
        <v>IND19824</v>
      </c>
      <c r="C260" s="39"/>
      <c r="D260" s="85" t="str">
        <f t="shared" si="29"/>
        <v/>
      </c>
      <c r="E260" s="42"/>
      <c r="F260" s="42"/>
      <c r="G260" s="42"/>
      <c r="H260" s="42"/>
      <c r="I260" s="41"/>
      <c r="J260" s="41"/>
      <c r="K260" s="41"/>
      <c r="L260" s="41"/>
      <c r="M260" s="39"/>
      <c r="N260" s="41"/>
      <c r="O260" s="38"/>
      <c r="P260" s="63"/>
      <c r="Q260" s="92"/>
    </row>
    <row r="261" spans="1:17" ht="15" x14ac:dyDescent="0.2">
      <c r="A261" s="83" t="s">
        <v>222</v>
      </c>
      <c r="B261" s="82" t="str">
        <f t="shared" si="28"/>
        <v>IND19825</v>
      </c>
      <c r="C261" s="39"/>
      <c r="D261" s="85" t="str">
        <f t="shared" si="29"/>
        <v/>
      </c>
      <c r="E261" s="42"/>
      <c r="F261" s="42"/>
      <c r="G261" s="42"/>
      <c r="H261" s="42"/>
      <c r="I261" s="41"/>
      <c r="J261" s="41"/>
      <c r="K261" s="41"/>
      <c r="L261" s="41"/>
      <c r="M261" s="39"/>
      <c r="N261" s="41"/>
      <c r="O261" s="38"/>
      <c r="P261" s="63"/>
      <c r="Q261" s="92"/>
    </row>
    <row r="262" spans="1:17" x14ac:dyDescent="0.25">
      <c r="A262" s="65" t="s">
        <v>223</v>
      </c>
      <c r="B262" s="66"/>
      <c r="C262" s="30">
        <f>COUNTA(C237:C261)</f>
        <v>1</v>
      </c>
      <c r="D262" s="31">
        <f t="shared" ref="D262:H262" si="30">SUM(D237:D261)</f>
        <v>6</v>
      </c>
      <c r="E262" s="31">
        <f t="shared" si="30"/>
        <v>6</v>
      </c>
      <c r="F262" s="31">
        <f t="shared" si="30"/>
        <v>0</v>
      </c>
      <c r="G262" s="31">
        <f t="shared" si="30"/>
        <v>0</v>
      </c>
      <c r="H262" s="31">
        <f t="shared" si="30"/>
        <v>0</v>
      </c>
      <c r="I262" s="31">
        <f t="shared" ref="I262:L262" si="31">COUNTIF(I237:I261,"=V")</f>
        <v>0</v>
      </c>
      <c r="J262" s="31">
        <f t="shared" si="31"/>
        <v>1</v>
      </c>
      <c r="K262" s="31">
        <f t="shared" si="31"/>
        <v>0</v>
      </c>
      <c r="L262" s="31">
        <f t="shared" si="31"/>
        <v>0</v>
      </c>
      <c r="M262" s="32"/>
      <c r="N262" s="31">
        <f>COUNTIF(N237:N261,"=V")</f>
        <v>0</v>
      </c>
      <c r="O262" s="31"/>
      <c r="P262" s="76" t="s">
        <v>283</v>
      </c>
      <c r="Q262" s="57">
        <f>SUMIF(Q237:Q261,"&lt;&gt;V",D237:D261)</f>
        <v>6</v>
      </c>
    </row>
    <row r="263" spans="1:17" ht="15" x14ac:dyDescent="0.2">
      <c r="I263" s="209" t="str">
        <f>IF(C262&lt;&gt;SUM(I262:L262),"Warning!! Pastikan hanya memilih salah satu jenis matakuliah atau Pastikan setiap matakuliah sudah memilih satu jenis matakuliah","")</f>
        <v/>
      </c>
      <c r="J263" s="210"/>
      <c r="K263" s="210"/>
      <c r="L263" s="210"/>
    </row>
    <row r="264" spans="1:17" ht="15.75" customHeight="1" x14ac:dyDescent="0.2">
      <c r="I264" s="210"/>
      <c r="J264" s="210"/>
      <c r="K264" s="210"/>
      <c r="L264" s="210"/>
    </row>
    <row r="265" spans="1:17" ht="15.75" customHeight="1" x14ac:dyDescent="0.2">
      <c r="I265" s="210"/>
      <c r="J265" s="210"/>
      <c r="K265" s="210"/>
      <c r="L265" s="210"/>
    </row>
    <row r="266" spans="1:17" ht="15.75" customHeight="1" x14ac:dyDescent="0.2">
      <c r="A266" s="4" t="s">
        <v>268</v>
      </c>
    </row>
    <row r="267" spans="1:17" s="55" customFormat="1" ht="15.75" customHeight="1" x14ac:dyDescent="0.2">
      <c r="A267" s="55" t="s">
        <v>290</v>
      </c>
      <c r="Q267" s="71"/>
    </row>
    <row r="268" spans="1:17" s="55" customFormat="1" ht="15.75" customHeight="1" x14ac:dyDescent="0.2">
      <c r="A268" s="55" t="s">
        <v>288</v>
      </c>
      <c r="Q268" s="71"/>
    </row>
    <row r="269" spans="1:17" s="55" customFormat="1" ht="15.75" customHeight="1" x14ac:dyDescent="0.2">
      <c r="Q269" s="71"/>
    </row>
    <row r="270" spans="1:17" s="55" customFormat="1" ht="15.75" customHeight="1" x14ac:dyDescent="0.2">
      <c r="Q270" s="71"/>
    </row>
    <row r="271" spans="1:17" ht="15.75" customHeight="1" thickBot="1" x14ac:dyDescent="0.25"/>
    <row r="272" spans="1:17" ht="15.75" customHeight="1" thickBot="1" x14ac:dyDescent="0.25">
      <c r="A272" s="226" t="s">
        <v>269</v>
      </c>
      <c r="B272" s="227"/>
      <c r="C272" s="227"/>
      <c r="D272" s="228"/>
    </row>
    <row r="273" spans="1:17" ht="15.75" customHeight="1" x14ac:dyDescent="0.2">
      <c r="A273" s="229" t="s">
        <v>270</v>
      </c>
      <c r="B273" s="230"/>
      <c r="C273" s="231"/>
      <c r="D273" s="235">
        <v>1</v>
      </c>
      <c r="E273" s="69"/>
      <c r="F273" s="70"/>
    </row>
    <row r="274" spans="1:17" s="55" customFormat="1" ht="15.75" customHeight="1" thickBot="1" x14ac:dyDescent="0.25">
      <c r="A274" s="232"/>
      <c r="B274" s="233"/>
      <c r="C274" s="234"/>
      <c r="D274" s="236"/>
      <c r="E274" s="69"/>
      <c r="F274" s="70"/>
      <c r="Q274" s="71"/>
    </row>
    <row r="275" spans="1:17" ht="30" customHeight="1" x14ac:dyDescent="0.2">
      <c r="A275" s="93" t="s">
        <v>155</v>
      </c>
      <c r="B275" s="93" t="s">
        <v>186</v>
      </c>
      <c r="C275" s="93" t="s">
        <v>271</v>
      </c>
      <c r="D275" s="93" t="s">
        <v>189</v>
      </c>
      <c r="E275" s="95" t="s">
        <v>287</v>
      </c>
    </row>
    <row r="276" spans="1:17" ht="15.75" customHeight="1" thickBot="1" x14ac:dyDescent="0.25">
      <c r="A276" s="67">
        <v>1</v>
      </c>
      <c r="B276" s="82" t="str">
        <f t="shared" ref="B276:B281" si="32">CONCATENATE($C$4,"19",C$9,A276)</f>
        <v>IND1911</v>
      </c>
      <c r="C276" s="132" t="s">
        <v>399</v>
      </c>
      <c r="D276" s="140">
        <v>2</v>
      </c>
      <c r="E276" s="74"/>
    </row>
    <row r="277" spans="1:17" ht="15.75" customHeight="1" thickBot="1" x14ac:dyDescent="0.25">
      <c r="A277" s="67">
        <v>2</v>
      </c>
      <c r="B277" s="82" t="str">
        <f t="shared" si="32"/>
        <v>IND1912</v>
      </c>
      <c r="C277" s="132" t="s">
        <v>400</v>
      </c>
      <c r="D277" s="140">
        <v>2</v>
      </c>
      <c r="E277" s="74"/>
      <c r="F277" s="98"/>
    </row>
    <row r="278" spans="1:17" ht="15.75" customHeight="1" x14ac:dyDescent="0.2">
      <c r="A278" s="67">
        <v>3</v>
      </c>
      <c r="B278" s="82" t="str">
        <f t="shared" si="32"/>
        <v>IND1913</v>
      </c>
      <c r="C278" s="133" t="s">
        <v>401</v>
      </c>
      <c r="D278" s="140">
        <v>2</v>
      </c>
      <c r="E278" s="74"/>
      <c r="F278" s="98"/>
    </row>
    <row r="279" spans="1:17" ht="15.75" customHeight="1" x14ac:dyDescent="0.2">
      <c r="A279" s="67">
        <v>4</v>
      </c>
      <c r="B279" s="82" t="str">
        <f t="shared" si="32"/>
        <v>IND1914</v>
      </c>
      <c r="C279" s="134" t="s">
        <v>402</v>
      </c>
      <c r="D279" s="140">
        <v>2</v>
      </c>
      <c r="E279" s="74"/>
      <c r="F279" s="98"/>
    </row>
    <row r="280" spans="1:17" ht="15.75" customHeight="1" x14ac:dyDescent="0.2">
      <c r="A280" s="67">
        <v>5</v>
      </c>
      <c r="B280" s="84" t="str">
        <f t="shared" si="32"/>
        <v>IND1915</v>
      </c>
      <c r="C280" s="134" t="s">
        <v>403</v>
      </c>
      <c r="D280" s="140">
        <v>2</v>
      </c>
      <c r="E280" s="74"/>
      <c r="F280" s="98"/>
    </row>
    <row r="281" spans="1:17" ht="15.75" customHeight="1" x14ac:dyDescent="0.2">
      <c r="A281" s="67">
        <v>6</v>
      </c>
      <c r="B281" s="84" t="str">
        <f t="shared" si="32"/>
        <v>IND1916</v>
      </c>
      <c r="C281" s="134" t="s">
        <v>404</v>
      </c>
      <c r="D281" s="140">
        <v>2</v>
      </c>
      <c r="E281" s="74"/>
      <c r="F281" s="98"/>
    </row>
    <row r="282" spans="1:17" ht="15.75" customHeight="1" x14ac:dyDescent="0.2">
      <c r="A282" s="67">
        <v>7</v>
      </c>
      <c r="B282" s="74"/>
      <c r="C282" s="68"/>
      <c r="D282" s="67"/>
      <c r="E282" s="74"/>
      <c r="F282" s="98"/>
    </row>
    <row r="283" spans="1:17" s="98" customFormat="1" ht="15.75" customHeight="1" x14ac:dyDescent="0.2">
      <c r="A283" s="67">
        <v>8</v>
      </c>
      <c r="B283" s="74"/>
      <c r="C283" s="68"/>
      <c r="D283" s="67"/>
      <c r="E283" s="74"/>
      <c r="Q283" s="71"/>
    </row>
    <row r="284" spans="1:17" s="98" customFormat="1" ht="15.75" customHeight="1" x14ac:dyDescent="0.2">
      <c r="A284" s="67">
        <v>9</v>
      </c>
      <c r="B284" s="74"/>
      <c r="C284" s="68"/>
      <c r="D284" s="67"/>
      <c r="E284" s="74"/>
      <c r="Q284" s="71"/>
    </row>
    <row r="285" spans="1:17" s="98" customFormat="1" ht="15.75" customHeight="1" x14ac:dyDescent="0.2">
      <c r="A285" s="67">
        <v>10</v>
      </c>
      <c r="B285" s="74"/>
      <c r="C285" s="68"/>
      <c r="D285" s="67"/>
      <c r="E285" s="74"/>
      <c r="Q285" s="71"/>
    </row>
    <row r="286" spans="1:17" s="98" customFormat="1" ht="15.75" customHeight="1" x14ac:dyDescent="0.2">
      <c r="A286" s="67">
        <v>11</v>
      </c>
      <c r="B286" s="74"/>
      <c r="C286" s="68"/>
      <c r="D286" s="67"/>
      <c r="E286" s="74"/>
      <c r="Q286" s="71"/>
    </row>
    <row r="287" spans="1:17" s="98" customFormat="1" ht="15.75" customHeight="1" x14ac:dyDescent="0.2">
      <c r="A287" s="67">
        <v>12</v>
      </c>
      <c r="B287" s="74"/>
      <c r="C287" s="68"/>
      <c r="D287" s="67"/>
      <c r="E287" s="74"/>
      <c r="Q287" s="71"/>
    </row>
    <row r="288" spans="1:17" s="98" customFormat="1" ht="15.75" customHeight="1" x14ac:dyDescent="0.2">
      <c r="A288" s="67">
        <v>13</v>
      </c>
      <c r="B288" s="74"/>
      <c r="C288" s="68"/>
      <c r="D288" s="67"/>
      <c r="E288" s="74"/>
      <c r="Q288" s="71"/>
    </row>
    <row r="289" spans="1:17" s="55" customFormat="1" ht="15.75" customHeight="1" x14ac:dyDescent="0.2">
      <c r="A289" s="67">
        <v>14</v>
      </c>
      <c r="B289" s="74"/>
      <c r="C289" s="68"/>
      <c r="D289" s="67"/>
      <c r="E289" s="74"/>
      <c r="Q289" s="71"/>
    </row>
    <row r="290" spans="1:17" s="55" customFormat="1" ht="15.75" customHeight="1" x14ac:dyDescent="0.2">
      <c r="A290" s="67">
        <v>15</v>
      </c>
      <c r="B290" s="74"/>
      <c r="C290" s="68"/>
      <c r="D290" s="67"/>
      <c r="E290" s="74"/>
      <c r="Q290" s="71"/>
    </row>
    <row r="291" spans="1:17" s="55" customFormat="1" ht="15.75" customHeight="1" x14ac:dyDescent="0.2">
      <c r="A291" s="67">
        <v>16</v>
      </c>
      <c r="B291" s="74"/>
      <c r="C291" s="68"/>
      <c r="D291" s="67"/>
      <c r="E291" s="74"/>
      <c r="Q291" s="71"/>
    </row>
    <row r="292" spans="1:17" ht="15.75" customHeight="1" x14ac:dyDescent="0.2">
      <c r="A292" s="67">
        <v>17</v>
      </c>
      <c r="B292" s="74"/>
      <c r="C292" s="68"/>
      <c r="D292" s="67"/>
      <c r="E292" s="74"/>
    </row>
    <row r="293" spans="1:17" ht="15.75" customHeight="1" x14ac:dyDescent="0.2">
      <c r="A293" s="67">
        <v>18</v>
      </c>
      <c r="B293" s="74"/>
      <c r="C293" s="68"/>
      <c r="D293" s="67"/>
      <c r="E293" s="74"/>
    </row>
    <row r="294" spans="1:17" s="55" customFormat="1" ht="15.75" customHeight="1" x14ac:dyDescent="0.2">
      <c r="A294" s="67">
        <v>19</v>
      </c>
      <c r="B294" s="74"/>
      <c r="C294" s="68"/>
      <c r="D294" s="67"/>
      <c r="E294" s="74"/>
      <c r="Q294" s="71"/>
    </row>
    <row r="295" spans="1:17" s="55" customFormat="1" ht="15.75" customHeight="1" x14ac:dyDescent="0.2">
      <c r="A295" s="67">
        <v>20</v>
      </c>
      <c r="B295" s="74"/>
      <c r="C295" s="68"/>
      <c r="D295" s="67"/>
      <c r="E295" s="74"/>
      <c r="Q295" s="71"/>
    </row>
    <row r="296" spans="1:17" ht="15.75" customHeight="1" x14ac:dyDescent="0.2">
      <c r="A296" s="67">
        <v>21</v>
      </c>
      <c r="B296" s="74"/>
      <c r="C296" s="68"/>
      <c r="D296" s="67"/>
      <c r="E296" s="74"/>
    </row>
    <row r="297" spans="1:17" ht="15.75" customHeight="1" x14ac:dyDescent="0.2">
      <c r="A297" s="72" t="s">
        <v>273</v>
      </c>
      <c r="B297" s="72"/>
      <c r="C297" s="72"/>
      <c r="D297" s="73">
        <f>IFERROR(D273*D276,0)</f>
        <v>2</v>
      </c>
      <c r="E297" s="94"/>
    </row>
    <row r="299" spans="1:17" ht="15.75" customHeight="1" thickBot="1" x14ac:dyDescent="0.25"/>
    <row r="300" spans="1:17" ht="15.75" customHeight="1" thickBot="1" x14ac:dyDescent="0.25">
      <c r="A300" s="226" t="s">
        <v>272</v>
      </c>
      <c r="B300" s="227"/>
      <c r="C300" s="227"/>
      <c r="D300" s="228"/>
    </row>
    <row r="301" spans="1:17" ht="15.75" customHeight="1" x14ac:dyDescent="0.2">
      <c r="A301" s="229" t="s">
        <v>270</v>
      </c>
      <c r="B301" s="230"/>
      <c r="C301" s="231"/>
      <c r="D301" s="235">
        <v>1</v>
      </c>
    </row>
    <row r="302" spans="1:17" ht="15.75" customHeight="1" thickBot="1" x14ac:dyDescent="0.25">
      <c r="A302" s="232"/>
      <c r="B302" s="233"/>
      <c r="C302" s="234"/>
      <c r="D302" s="236"/>
    </row>
    <row r="303" spans="1:17" ht="33.75" customHeight="1" x14ac:dyDescent="0.2">
      <c r="A303" s="96" t="s">
        <v>155</v>
      </c>
      <c r="B303" s="96" t="s">
        <v>186</v>
      </c>
      <c r="C303" s="96" t="s">
        <v>271</v>
      </c>
      <c r="D303" s="96" t="s">
        <v>189</v>
      </c>
      <c r="E303" s="95" t="s">
        <v>287</v>
      </c>
    </row>
    <row r="304" spans="1:17" ht="15.75" customHeight="1" x14ac:dyDescent="0.2">
      <c r="A304" s="67">
        <v>1</v>
      </c>
      <c r="B304" s="82" t="str">
        <f t="shared" ref="B304:B307" si="33">CONCATENATE($C$4,"19",C$138,A304)</f>
        <v>IND1951</v>
      </c>
      <c r="C304" s="150" t="s">
        <v>491</v>
      </c>
      <c r="D304" s="153">
        <v>3</v>
      </c>
      <c r="E304" s="74"/>
    </row>
    <row r="305" spans="1:17" ht="15.75" customHeight="1" x14ac:dyDescent="0.2">
      <c r="A305" s="67">
        <v>2</v>
      </c>
      <c r="B305" s="82" t="str">
        <f t="shared" si="33"/>
        <v>IND1952</v>
      </c>
      <c r="C305" s="150" t="s">
        <v>492</v>
      </c>
      <c r="D305" s="153">
        <v>3</v>
      </c>
      <c r="E305" s="74"/>
    </row>
    <row r="306" spans="1:17" ht="15.75" customHeight="1" x14ac:dyDescent="0.2">
      <c r="A306" s="67">
        <v>3</v>
      </c>
      <c r="B306" s="82" t="str">
        <f t="shared" si="33"/>
        <v>IND1953</v>
      </c>
      <c r="C306" s="150" t="s">
        <v>493</v>
      </c>
      <c r="D306" s="153">
        <v>3</v>
      </c>
      <c r="E306" s="74"/>
    </row>
    <row r="307" spans="1:17" ht="15.75" customHeight="1" x14ac:dyDescent="0.2">
      <c r="A307" s="67">
        <v>4</v>
      </c>
      <c r="B307" s="82" t="str">
        <f t="shared" si="33"/>
        <v>IND1954</v>
      </c>
      <c r="C307" s="150" t="s">
        <v>494</v>
      </c>
      <c r="D307" s="153">
        <v>3</v>
      </c>
      <c r="E307" s="74"/>
    </row>
    <row r="308" spans="1:17" ht="15.75" customHeight="1" x14ac:dyDescent="0.2">
      <c r="A308" s="67">
        <v>5</v>
      </c>
      <c r="B308" s="74"/>
      <c r="C308" s="68"/>
      <c r="D308" s="67"/>
      <c r="E308" s="74"/>
    </row>
    <row r="309" spans="1:17" ht="15.75" customHeight="1" x14ac:dyDescent="0.2">
      <c r="A309" s="67">
        <v>6</v>
      </c>
      <c r="B309" s="74"/>
      <c r="C309" s="68"/>
      <c r="D309" s="67"/>
      <c r="E309" s="74"/>
    </row>
    <row r="310" spans="1:17" ht="15.75" customHeight="1" x14ac:dyDescent="0.2">
      <c r="A310" s="67">
        <v>7</v>
      </c>
      <c r="B310" s="74"/>
      <c r="C310" s="68" t="str">
        <f t="shared" ref="C310" si="34">IFERROR(VLOOKUP(B310,matakuliah,2,FALSE),"")</f>
        <v/>
      </c>
      <c r="D310" s="67" t="str">
        <f t="shared" ref="D310" si="35">IFERROR(VLOOKUP(B310,matakuliah,3,FALSE),"")</f>
        <v/>
      </c>
      <c r="E310" s="74"/>
    </row>
    <row r="311" spans="1:17" ht="15.75" customHeight="1" x14ac:dyDescent="0.2">
      <c r="A311" s="67">
        <v>8</v>
      </c>
      <c r="B311" s="74"/>
      <c r="C311" s="68" t="str">
        <f t="shared" ref="C311:C324" si="36">IFERROR(VLOOKUP(B311,matakuliah,2,FALSE),"")</f>
        <v/>
      </c>
      <c r="D311" s="67" t="str">
        <f t="shared" ref="D311:D324" si="37">IFERROR(VLOOKUP(B311,matakuliah,3,FALSE),"")</f>
        <v/>
      </c>
      <c r="E311" s="74"/>
    </row>
    <row r="312" spans="1:17" s="98" customFormat="1" ht="15.75" customHeight="1" x14ac:dyDescent="0.2">
      <c r="A312" s="67">
        <v>9</v>
      </c>
      <c r="B312" s="74"/>
      <c r="C312" s="68" t="str">
        <f t="shared" si="36"/>
        <v/>
      </c>
      <c r="D312" s="67" t="str">
        <f t="shared" si="37"/>
        <v/>
      </c>
      <c r="E312" s="74"/>
      <c r="Q312" s="71"/>
    </row>
    <row r="313" spans="1:17" s="98" customFormat="1" ht="15.75" customHeight="1" x14ac:dyDescent="0.2">
      <c r="A313" s="67">
        <v>10</v>
      </c>
      <c r="B313" s="74"/>
      <c r="C313" s="68" t="str">
        <f t="shared" si="36"/>
        <v/>
      </c>
      <c r="D313" s="67" t="str">
        <f t="shared" si="37"/>
        <v/>
      </c>
      <c r="E313" s="74"/>
      <c r="Q313" s="71"/>
    </row>
    <row r="314" spans="1:17" s="98" customFormat="1" ht="15.75" customHeight="1" x14ac:dyDescent="0.2">
      <c r="A314" s="67">
        <v>11</v>
      </c>
      <c r="B314" s="74"/>
      <c r="C314" s="68" t="str">
        <f t="shared" si="36"/>
        <v/>
      </c>
      <c r="D314" s="67" t="str">
        <f t="shared" si="37"/>
        <v/>
      </c>
      <c r="E314" s="74"/>
      <c r="Q314" s="71"/>
    </row>
    <row r="315" spans="1:17" s="98" customFormat="1" ht="15.75" customHeight="1" x14ac:dyDescent="0.2">
      <c r="A315" s="67">
        <v>12</v>
      </c>
      <c r="B315" s="74"/>
      <c r="C315" s="68" t="str">
        <f t="shared" si="36"/>
        <v/>
      </c>
      <c r="D315" s="67" t="str">
        <f t="shared" si="37"/>
        <v/>
      </c>
      <c r="E315" s="74"/>
      <c r="Q315" s="71"/>
    </row>
    <row r="316" spans="1:17" s="98" customFormat="1" ht="15.75" customHeight="1" x14ac:dyDescent="0.2">
      <c r="A316" s="67">
        <v>13</v>
      </c>
      <c r="B316" s="74"/>
      <c r="C316" s="68" t="str">
        <f t="shared" si="36"/>
        <v/>
      </c>
      <c r="D316" s="67" t="str">
        <f t="shared" si="37"/>
        <v/>
      </c>
      <c r="E316" s="74"/>
      <c r="Q316" s="71"/>
    </row>
    <row r="317" spans="1:17" s="98" customFormat="1" ht="15.75" customHeight="1" x14ac:dyDescent="0.2">
      <c r="A317" s="67">
        <v>14</v>
      </c>
      <c r="B317" s="74"/>
      <c r="C317" s="68" t="str">
        <f t="shared" si="36"/>
        <v/>
      </c>
      <c r="D317" s="67" t="str">
        <f t="shared" si="37"/>
        <v/>
      </c>
      <c r="E317" s="74"/>
      <c r="Q317" s="71"/>
    </row>
    <row r="318" spans="1:17" ht="15.75" customHeight="1" x14ac:dyDescent="0.2">
      <c r="A318" s="67">
        <v>15</v>
      </c>
      <c r="B318" s="74"/>
      <c r="C318" s="68" t="str">
        <f t="shared" si="36"/>
        <v/>
      </c>
      <c r="D318" s="67" t="str">
        <f t="shared" si="37"/>
        <v/>
      </c>
      <c r="E318" s="74"/>
    </row>
    <row r="319" spans="1:17" ht="15.75" customHeight="1" x14ac:dyDescent="0.2">
      <c r="A319" s="67">
        <v>16</v>
      </c>
      <c r="B319" s="74"/>
      <c r="C319" s="68" t="str">
        <f t="shared" si="36"/>
        <v/>
      </c>
      <c r="D319" s="67" t="str">
        <f t="shared" si="37"/>
        <v/>
      </c>
      <c r="E319" s="74"/>
    </row>
    <row r="320" spans="1:17" ht="15.75" customHeight="1" x14ac:dyDescent="0.2">
      <c r="A320" s="67">
        <v>17</v>
      </c>
      <c r="B320" s="74"/>
      <c r="C320" s="68" t="str">
        <f t="shared" si="36"/>
        <v/>
      </c>
      <c r="D320" s="67" t="str">
        <f t="shared" si="37"/>
        <v/>
      </c>
      <c r="E320" s="74"/>
    </row>
    <row r="321" spans="1:5" ht="15.75" customHeight="1" x14ac:dyDescent="0.2">
      <c r="A321" s="67">
        <v>18</v>
      </c>
      <c r="B321" s="74"/>
      <c r="C321" s="68" t="str">
        <f t="shared" si="36"/>
        <v/>
      </c>
      <c r="D321" s="67" t="str">
        <f t="shared" si="37"/>
        <v/>
      </c>
      <c r="E321" s="74"/>
    </row>
    <row r="322" spans="1:5" ht="15.75" customHeight="1" x14ac:dyDescent="0.2">
      <c r="A322" s="67">
        <v>19</v>
      </c>
      <c r="B322" s="74"/>
      <c r="C322" s="68" t="str">
        <f t="shared" si="36"/>
        <v/>
      </c>
      <c r="D322" s="67" t="str">
        <f t="shared" si="37"/>
        <v/>
      </c>
      <c r="E322" s="74"/>
    </row>
    <row r="323" spans="1:5" ht="15.75" customHeight="1" x14ac:dyDescent="0.2">
      <c r="A323" s="67">
        <v>20</v>
      </c>
      <c r="B323" s="74"/>
      <c r="C323" s="68" t="str">
        <f t="shared" si="36"/>
        <v/>
      </c>
      <c r="D323" s="67" t="str">
        <f t="shared" si="37"/>
        <v/>
      </c>
      <c r="E323" s="74"/>
    </row>
    <row r="324" spans="1:5" ht="15.75" customHeight="1" x14ac:dyDescent="0.2">
      <c r="A324" s="67">
        <v>21</v>
      </c>
      <c r="B324" s="74"/>
      <c r="C324" s="68" t="str">
        <f t="shared" si="36"/>
        <v/>
      </c>
      <c r="D324" s="67" t="str">
        <f t="shared" si="37"/>
        <v/>
      </c>
      <c r="E324" s="74"/>
    </row>
    <row r="325" spans="1:5" ht="15.75" customHeight="1" x14ac:dyDescent="0.2">
      <c r="A325" s="72" t="s">
        <v>273</v>
      </c>
      <c r="B325" s="72"/>
      <c r="C325" s="72"/>
      <c r="D325" s="73">
        <f>IFERROR(D301*D304,0)</f>
        <v>3</v>
      </c>
      <c r="E325" s="94"/>
    </row>
    <row r="327" spans="1:5" ht="15.75" customHeight="1" thickBot="1" x14ac:dyDescent="0.25"/>
    <row r="328" spans="1:5" ht="15.75" customHeight="1" thickBot="1" x14ac:dyDescent="0.25">
      <c r="A328" s="226" t="s">
        <v>274</v>
      </c>
      <c r="B328" s="227"/>
      <c r="C328" s="227"/>
      <c r="D328" s="228"/>
    </row>
    <row r="329" spans="1:5" ht="15.75" customHeight="1" x14ac:dyDescent="0.2">
      <c r="A329" s="229" t="s">
        <v>270</v>
      </c>
      <c r="B329" s="230"/>
      <c r="C329" s="231"/>
      <c r="D329" s="235">
        <v>1</v>
      </c>
    </row>
    <row r="330" spans="1:5" ht="15.75" customHeight="1" thickBot="1" x14ac:dyDescent="0.25">
      <c r="A330" s="232"/>
      <c r="B330" s="233"/>
      <c r="C330" s="234"/>
      <c r="D330" s="236"/>
    </row>
    <row r="331" spans="1:5" ht="36" customHeight="1" x14ac:dyDescent="0.2">
      <c r="A331" s="96" t="s">
        <v>155</v>
      </c>
      <c r="B331" s="96" t="s">
        <v>186</v>
      </c>
      <c r="C331" s="96" t="s">
        <v>271</v>
      </c>
      <c r="D331" s="96" t="s">
        <v>189</v>
      </c>
      <c r="E331" s="95" t="s">
        <v>287</v>
      </c>
    </row>
    <row r="332" spans="1:5" ht="15.75" customHeight="1" x14ac:dyDescent="0.2">
      <c r="A332" s="67">
        <v>1</v>
      </c>
      <c r="B332" s="82" t="str">
        <f t="shared" ref="B332:B336" si="38">CONCATENATE($C$4,"19",C$138,A332)</f>
        <v>IND1951</v>
      </c>
      <c r="C332" s="152" t="s">
        <v>497</v>
      </c>
      <c r="D332" s="153">
        <v>2</v>
      </c>
      <c r="E332" s="74"/>
    </row>
    <row r="333" spans="1:5" ht="15.75" customHeight="1" x14ac:dyDescent="0.2">
      <c r="A333" s="67">
        <v>2</v>
      </c>
      <c r="B333" s="82" t="str">
        <f t="shared" si="38"/>
        <v>IND1952</v>
      </c>
      <c r="C333" s="152" t="s">
        <v>498</v>
      </c>
      <c r="D333" s="153">
        <v>2</v>
      </c>
      <c r="E333" s="74"/>
    </row>
    <row r="334" spans="1:5" ht="15.75" customHeight="1" x14ac:dyDescent="0.2">
      <c r="A334" s="67">
        <v>3</v>
      </c>
      <c r="B334" s="82" t="str">
        <f t="shared" si="38"/>
        <v>IND1953</v>
      </c>
      <c r="C334" s="152" t="s">
        <v>499</v>
      </c>
      <c r="D334" s="153">
        <v>2</v>
      </c>
      <c r="E334" s="74"/>
    </row>
    <row r="335" spans="1:5" ht="15.75" customHeight="1" x14ac:dyDescent="0.2">
      <c r="A335" s="67">
        <v>4</v>
      </c>
      <c r="B335" s="82" t="str">
        <f t="shared" si="38"/>
        <v>IND1954</v>
      </c>
      <c r="C335" s="152" t="s">
        <v>500</v>
      </c>
      <c r="D335" s="153">
        <v>2</v>
      </c>
      <c r="E335" s="74"/>
    </row>
    <row r="336" spans="1:5" ht="15.75" customHeight="1" x14ac:dyDescent="0.2">
      <c r="A336" s="67">
        <v>5</v>
      </c>
      <c r="B336" s="82" t="str">
        <f t="shared" si="38"/>
        <v>IND1955</v>
      </c>
      <c r="C336" s="152" t="s">
        <v>501</v>
      </c>
      <c r="D336" s="153">
        <v>2</v>
      </c>
      <c r="E336" s="74"/>
    </row>
    <row r="337" spans="1:5" ht="15.75" customHeight="1" x14ac:dyDescent="0.2">
      <c r="A337" s="67">
        <v>6</v>
      </c>
      <c r="B337" s="74"/>
      <c r="C337" s="68" t="str">
        <f t="shared" ref="C337:C346" si="39">IFERROR(VLOOKUP(B337,matakuliah,2,FALSE),"")</f>
        <v/>
      </c>
      <c r="D337" s="67" t="str">
        <f t="shared" ref="D337:D346" si="40">IFERROR(VLOOKUP(B337,matakuliah,3,FALSE),"")</f>
        <v/>
      </c>
      <c r="E337" s="74"/>
    </row>
    <row r="338" spans="1:5" ht="15.75" customHeight="1" x14ac:dyDescent="0.2">
      <c r="A338" s="67">
        <v>7</v>
      </c>
      <c r="B338" s="74"/>
      <c r="C338" s="68" t="str">
        <f t="shared" si="39"/>
        <v/>
      </c>
      <c r="D338" s="67" t="str">
        <f t="shared" si="40"/>
        <v/>
      </c>
      <c r="E338" s="74"/>
    </row>
    <row r="339" spans="1:5" ht="15.75" customHeight="1" x14ac:dyDescent="0.2">
      <c r="A339" s="67">
        <v>8</v>
      </c>
      <c r="B339" s="74"/>
      <c r="C339" s="68" t="str">
        <f t="shared" si="39"/>
        <v/>
      </c>
      <c r="D339" s="67" t="str">
        <f t="shared" si="40"/>
        <v/>
      </c>
      <c r="E339" s="74"/>
    </row>
    <row r="340" spans="1:5" ht="15.75" customHeight="1" x14ac:dyDescent="0.2">
      <c r="A340" s="67">
        <v>9</v>
      </c>
      <c r="B340" s="74"/>
      <c r="C340" s="68" t="str">
        <f t="shared" si="39"/>
        <v/>
      </c>
      <c r="D340" s="67" t="str">
        <f t="shared" si="40"/>
        <v/>
      </c>
      <c r="E340" s="74"/>
    </row>
    <row r="341" spans="1:5" ht="15.75" customHeight="1" x14ac:dyDescent="0.2">
      <c r="A341" s="67">
        <v>10</v>
      </c>
      <c r="B341" s="74"/>
      <c r="C341" s="68" t="str">
        <f t="shared" si="39"/>
        <v/>
      </c>
      <c r="D341" s="67" t="str">
        <f t="shared" si="40"/>
        <v/>
      </c>
      <c r="E341" s="74"/>
    </row>
    <row r="342" spans="1:5" ht="15.75" customHeight="1" x14ac:dyDescent="0.2">
      <c r="A342" s="67">
        <v>11</v>
      </c>
      <c r="B342" s="74"/>
      <c r="C342" s="68" t="str">
        <f t="shared" si="39"/>
        <v/>
      </c>
      <c r="D342" s="67" t="str">
        <f t="shared" si="40"/>
        <v/>
      </c>
      <c r="E342" s="74"/>
    </row>
    <row r="343" spans="1:5" ht="15.75" customHeight="1" x14ac:dyDescent="0.2">
      <c r="A343" s="67">
        <v>12</v>
      </c>
      <c r="B343" s="74"/>
      <c r="C343" s="68" t="str">
        <f t="shared" si="39"/>
        <v/>
      </c>
      <c r="D343" s="67" t="str">
        <f t="shared" si="40"/>
        <v/>
      </c>
      <c r="E343" s="74"/>
    </row>
    <row r="344" spans="1:5" ht="15.75" customHeight="1" x14ac:dyDescent="0.2">
      <c r="A344" s="67">
        <v>13</v>
      </c>
      <c r="B344" s="74"/>
      <c r="C344" s="68" t="str">
        <f t="shared" si="39"/>
        <v/>
      </c>
      <c r="D344" s="67" t="str">
        <f t="shared" si="40"/>
        <v/>
      </c>
      <c r="E344" s="74"/>
    </row>
    <row r="345" spans="1:5" ht="15.75" customHeight="1" x14ac:dyDescent="0.2">
      <c r="A345" s="67">
        <v>14</v>
      </c>
      <c r="B345" s="74"/>
      <c r="C345" s="68" t="str">
        <f t="shared" si="39"/>
        <v/>
      </c>
      <c r="D345" s="67" t="str">
        <f t="shared" si="40"/>
        <v/>
      </c>
      <c r="E345" s="74"/>
    </row>
    <row r="346" spans="1:5" ht="15.75" customHeight="1" x14ac:dyDescent="0.2">
      <c r="A346" s="67">
        <v>15</v>
      </c>
      <c r="B346" s="74"/>
      <c r="C346" s="68" t="str">
        <f t="shared" si="39"/>
        <v/>
      </c>
      <c r="D346" s="67" t="str">
        <f t="shared" si="40"/>
        <v/>
      </c>
      <c r="E346" s="74"/>
    </row>
    <row r="347" spans="1:5" ht="15.75" customHeight="1" x14ac:dyDescent="0.2">
      <c r="A347" s="72" t="s">
        <v>273</v>
      </c>
      <c r="B347" s="72"/>
      <c r="C347" s="72"/>
      <c r="D347" s="73">
        <f>IFERROR(D329*D332,0)</f>
        <v>2</v>
      </c>
      <c r="E347" s="94"/>
    </row>
    <row r="349" spans="1:5" ht="15.75" customHeight="1" thickBot="1" x14ac:dyDescent="0.25"/>
    <row r="350" spans="1:5" ht="15.75" customHeight="1" thickBot="1" x14ac:dyDescent="0.25">
      <c r="A350" s="226" t="s">
        <v>275</v>
      </c>
      <c r="B350" s="227"/>
      <c r="C350" s="227"/>
      <c r="D350" s="228"/>
    </row>
    <row r="351" spans="1:5" ht="15.75" customHeight="1" x14ac:dyDescent="0.2">
      <c r="A351" s="229" t="s">
        <v>270</v>
      </c>
      <c r="B351" s="230"/>
      <c r="C351" s="231"/>
      <c r="D351" s="235">
        <v>3</v>
      </c>
    </row>
    <row r="352" spans="1:5" ht="15.75" customHeight="1" thickBot="1" x14ac:dyDescent="0.25">
      <c r="A352" s="232"/>
      <c r="B352" s="233"/>
      <c r="C352" s="234"/>
      <c r="D352" s="236"/>
    </row>
    <row r="353" spans="1:17" ht="30.75" customHeight="1" thickBot="1" x14ac:dyDescent="0.25">
      <c r="A353" s="96" t="s">
        <v>155</v>
      </c>
      <c r="B353" s="96" t="s">
        <v>186</v>
      </c>
      <c r="C353" s="96" t="s">
        <v>271</v>
      </c>
      <c r="D353" s="96" t="s">
        <v>189</v>
      </c>
      <c r="E353" s="95" t="s">
        <v>287</v>
      </c>
    </row>
    <row r="354" spans="1:17" ht="15.75" customHeight="1" thickBot="1" x14ac:dyDescent="0.25">
      <c r="A354" s="67">
        <v>1</v>
      </c>
      <c r="B354" s="82" t="str">
        <f t="shared" ref="B354:B359" si="41">CONCATENATE($C$4,"19",C$138,A354)</f>
        <v>IND1951</v>
      </c>
      <c r="C354" s="137" t="s">
        <v>514</v>
      </c>
      <c r="D354" s="140">
        <v>2</v>
      </c>
      <c r="E354" s="74"/>
    </row>
    <row r="355" spans="1:17" ht="15.75" customHeight="1" thickBot="1" x14ac:dyDescent="0.25">
      <c r="A355" s="67">
        <v>2</v>
      </c>
      <c r="B355" s="82" t="str">
        <f t="shared" si="41"/>
        <v>IND1952</v>
      </c>
      <c r="C355" s="138" t="s">
        <v>515</v>
      </c>
      <c r="D355" s="140">
        <v>2</v>
      </c>
      <c r="E355" s="74"/>
    </row>
    <row r="356" spans="1:17" ht="15.75" customHeight="1" thickBot="1" x14ac:dyDescent="0.25">
      <c r="A356" s="67">
        <v>3</v>
      </c>
      <c r="B356" s="82" t="str">
        <f t="shared" si="41"/>
        <v>IND1953</v>
      </c>
      <c r="C356" s="138" t="s">
        <v>516</v>
      </c>
      <c r="D356" s="140">
        <v>2</v>
      </c>
      <c r="E356" s="74"/>
    </row>
    <row r="357" spans="1:17" ht="15.75" customHeight="1" x14ac:dyDescent="0.2">
      <c r="A357" s="67">
        <v>4</v>
      </c>
      <c r="B357" s="82" t="str">
        <f t="shared" si="41"/>
        <v>IND1954</v>
      </c>
      <c r="C357" s="151" t="s">
        <v>517</v>
      </c>
      <c r="D357" s="140">
        <v>2</v>
      </c>
      <c r="E357" s="74"/>
    </row>
    <row r="358" spans="1:17" ht="15.75" customHeight="1" x14ac:dyDescent="0.2">
      <c r="A358" s="67">
        <v>5</v>
      </c>
      <c r="B358" s="82" t="str">
        <f t="shared" si="41"/>
        <v>IND1955</v>
      </c>
      <c r="C358" s="151" t="s">
        <v>519</v>
      </c>
      <c r="D358" s="140">
        <v>2</v>
      </c>
      <c r="E358" s="74"/>
    </row>
    <row r="359" spans="1:17" ht="15.75" customHeight="1" x14ac:dyDescent="0.2">
      <c r="A359" s="67">
        <v>6</v>
      </c>
      <c r="B359" s="82" t="str">
        <f t="shared" si="41"/>
        <v>IND1956</v>
      </c>
      <c r="C359" s="151" t="s">
        <v>518</v>
      </c>
      <c r="D359" s="140">
        <v>2</v>
      </c>
      <c r="E359" s="74"/>
    </row>
    <row r="360" spans="1:17" ht="15.75" customHeight="1" x14ac:dyDescent="0.2">
      <c r="A360" s="67">
        <v>7</v>
      </c>
      <c r="B360" s="161"/>
      <c r="C360" s="155"/>
      <c r="D360" s="141"/>
      <c r="E360" s="74"/>
    </row>
    <row r="361" spans="1:17" ht="15.75" customHeight="1" x14ac:dyDescent="0.2">
      <c r="A361" s="67">
        <v>8</v>
      </c>
      <c r="B361" s="161"/>
      <c r="C361" s="155"/>
      <c r="D361" s="141"/>
      <c r="E361" s="74"/>
    </row>
    <row r="362" spans="1:17" ht="15.75" customHeight="1" x14ac:dyDescent="0.2">
      <c r="A362" s="67">
        <v>9</v>
      </c>
      <c r="B362" s="161"/>
      <c r="C362" s="155"/>
      <c r="D362" s="141"/>
      <c r="E362" s="74"/>
    </row>
    <row r="363" spans="1:17" ht="15.75" customHeight="1" x14ac:dyDescent="0.2">
      <c r="A363" s="67">
        <v>10</v>
      </c>
      <c r="B363" s="161"/>
      <c r="C363" s="158"/>
      <c r="D363" s="141"/>
      <c r="E363" s="74"/>
    </row>
    <row r="364" spans="1:17" ht="15.75" customHeight="1" x14ac:dyDescent="0.2">
      <c r="A364" s="67">
        <v>11</v>
      </c>
      <c r="B364" s="161"/>
      <c r="C364" s="158"/>
      <c r="D364" s="141"/>
      <c r="E364" s="74"/>
    </row>
    <row r="365" spans="1:17" ht="15.75" customHeight="1" x14ac:dyDescent="0.2">
      <c r="A365" s="67">
        <v>12</v>
      </c>
      <c r="B365" s="161"/>
      <c r="C365" s="158"/>
      <c r="D365" s="141"/>
      <c r="E365" s="74"/>
    </row>
    <row r="366" spans="1:17" ht="15.75" customHeight="1" x14ac:dyDescent="0.2">
      <c r="A366" s="67">
        <v>13</v>
      </c>
      <c r="B366" s="74"/>
      <c r="C366" s="68"/>
      <c r="D366" s="67"/>
      <c r="E366" s="74"/>
    </row>
    <row r="367" spans="1:17" ht="15.75" customHeight="1" x14ac:dyDescent="0.2">
      <c r="A367" s="67">
        <v>14</v>
      </c>
      <c r="B367" s="74"/>
      <c r="C367" s="68" t="str">
        <f t="shared" ref="C367:C374" si="42">IFERROR(VLOOKUP(B367,matakuliah,2,FALSE),"")</f>
        <v/>
      </c>
      <c r="D367" s="67" t="str">
        <f t="shared" ref="D367:D374" si="43">IFERROR(VLOOKUP(B367,matakuliah,3,FALSE),"")</f>
        <v/>
      </c>
      <c r="E367" s="74"/>
    </row>
    <row r="368" spans="1:17" s="98" customFormat="1" ht="15.75" customHeight="1" x14ac:dyDescent="0.2">
      <c r="A368" s="67">
        <v>15</v>
      </c>
      <c r="B368" s="74"/>
      <c r="C368" s="68" t="str">
        <f t="shared" si="42"/>
        <v/>
      </c>
      <c r="D368" s="67" t="str">
        <f t="shared" si="43"/>
        <v/>
      </c>
      <c r="E368" s="74"/>
      <c r="Q368" s="71"/>
    </row>
    <row r="369" spans="1:17" s="98" customFormat="1" ht="15.75" customHeight="1" x14ac:dyDescent="0.2">
      <c r="A369" s="67">
        <v>16</v>
      </c>
      <c r="B369" s="74"/>
      <c r="C369" s="68" t="str">
        <f t="shared" si="42"/>
        <v/>
      </c>
      <c r="D369" s="67" t="str">
        <f t="shared" si="43"/>
        <v/>
      </c>
      <c r="E369" s="74"/>
      <c r="Q369" s="71"/>
    </row>
    <row r="370" spans="1:17" s="98" customFormat="1" ht="15.75" customHeight="1" x14ac:dyDescent="0.2">
      <c r="A370" s="67">
        <v>17</v>
      </c>
      <c r="B370" s="74"/>
      <c r="C370" s="68" t="str">
        <f t="shared" si="42"/>
        <v/>
      </c>
      <c r="D370" s="67" t="str">
        <f t="shared" si="43"/>
        <v/>
      </c>
      <c r="E370" s="74"/>
      <c r="Q370" s="71"/>
    </row>
    <row r="371" spans="1:17" s="98" customFormat="1" ht="15.75" customHeight="1" x14ac:dyDescent="0.2">
      <c r="A371" s="67">
        <v>18</v>
      </c>
      <c r="B371" s="74"/>
      <c r="C371" s="68" t="str">
        <f t="shared" si="42"/>
        <v/>
      </c>
      <c r="D371" s="67" t="str">
        <f t="shared" si="43"/>
        <v/>
      </c>
      <c r="E371" s="74"/>
      <c r="Q371" s="71"/>
    </row>
    <row r="372" spans="1:17" s="98" customFormat="1" ht="15.75" customHeight="1" x14ac:dyDescent="0.2">
      <c r="A372" s="67">
        <v>19</v>
      </c>
      <c r="B372" s="74"/>
      <c r="C372" s="68" t="str">
        <f t="shared" si="42"/>
        <v/>
      </c>
      <c r="D372" s="67" t="str">
        <f t="shared" si="43"/>
        <v/>
      </c>
      <c r="E372" s="74"/>
      <c r="Q372" s="71"/>
    </row>
    <row r="373" spans="1:17" s="98" customFormat="1" ht="15.75" customHeight="1" x14ac:dyDescent="0.2">
      <c r="A373" s="67">
        <v>20</v>
      </c>
      <c r="B373" s="74"/>
      <c r="C373" s="68" t="str">
        <f t="shared" si="42"/>
        <v/>
      </c>
      <c r="D373" s="67" t="str">
        <f t="shared" si="43"/>
        <v/>
      </c>
      <c r="E373" s="74"/>
      <c r="Q373" s="71"/>
    </row>
    <row r="374" spans="1:17" ht="15.75" customHeight="1" x14ac:dyDescent="0.2">
      <c r="A374" s="67">
        <v>21</v>
      </c>
      <c r="B374" s="74"/>
      <c r="C374" s="68" t="str">
        <f t="shared" si="42"/>
        <v/>
      </c>
      <c r="D374" s="67" t="str">
        <f t="shared" si="43"/>
        <v/>
      </c>
      <c r="E374" s="74"/>
    </row>
    <row r="375" spans="1:17" ht="15.75" customHeight="1" x14ac:dyDescent="0.2">
      <c r="A375" s="72" t="s">
        <v>273</v>
      </c>
      <c r="B375" s="72"/>
      <c r="C375" s="72"/>
      <c r="D375" s="73">
        <f>IFERROR(D351*D354,0)</f>
        <v>6</v>
      </c>
      <c r="E375" s="94"/>
    </row>
    <row r="377" spans="1:17" ht="15.75" customHeight="1" thickBot="1" x14ac:dyDescent="0.25"/>
    <row r="378" spans="1:17" ht="15.75" customHeight="1" thickBot="1" x14ac:dyDescent="0.25">
      <c r="A378" s="226" t="s">
        <v>276</v>
      </c>
      <c r="B378" s="227"/>
      <c r="C378" s="227"/>
      <c r="D378" s="228"/>
    </row>
    <row r="379" spans="1:17" ht="15.75" customHeight="1" x14ac:dyDescent="0.2">
      <c r="A379" s="229" t="s">
        <v>270</v>
      </c>
      <c r="B379" s="230"/>
      <c r="C379" s="231"/>
      <c r="D379" s="235">
        <v>1</v>
      </c>
    </row>
    <row r="380" spans="1:17" ht="15.75" customHeight="1" thickBot="1" x14ac:dyDescent="0.25">
      <c r="A380" s="232"/>
      <c r="B380" s="233"/>
      <c r="C380" s="234"/>
      <c r="D380" s="236"/>
    </row>
    <row r="381" spans="1:17" ht="37.5" customHeight="1" x14ac:dyDescent="0.2">
      <c r="A381" s="96" t="s">
        <v>155</v>
      </c>
      <c r="B381" s="96" t="s">
        <v>186</v>
      </c>
      <c r="C381" s="96" t="s">
        <v>271</v>
      </c>
      <c r="D381" s="96" t="s">
        <v>189</v>
      </c>
      <c r="E381" s="95" t="s">
        <v>287</v>
      </c>
    </row>
    <row r="382" spans="1:17" ht="15.75" customHeight="1" x14ac:dyDescent="0.2">
      <c r="A382" s="67">
        <v>1</v>
      </c>
      <c r="B382" s="82" t="str">
        <f t="shared" ref="B382:B383" si="44">CONCATENATE($C$4,"19",C$202,A382)</f>
        <v>IND1971</v>
      </c>
      <c r="C382" s="148" t="s">
        <v>527</v>
      </c>
      <c r="D382" s="159">
        <v>2</v>
      </c>
      <c r="E382" s="74"/>
    </row>
    <row r="383" spans="1:17" ht="15.75" customHeight="1" x14ac:dyDescent="0.2">
      <c r="A383" s="67">
        <v>2</v>
      </c>
      <c r="B383" s="82" t="str">
        <f t="shared" si="44"/>
        <v>IND1972</v>
      </c>
      <c r="C383" s="152" t="s">
        <v>529</v>
      </c>
      <c r="D383" s="159">
        <v>2</v>
      </c>
      <c r="E383" s="74"/>
    </row>
    <row r="384" spans="1:17" ht="15.75" customHeight="1" x14ac:dyDescent="0.2">
      <c r="A384" s="67">
        <v>3</v>
      </c>
      <c r="B384" s="161"/>
      <c r="C384" s="160"/>
      <c r="D384" s="141"/>
      <c r="E384" s="162"/>
    </row>
    <row r="385" spans="1:5" ht="15.75" customHeight="1" x14ac:dyDescent="0.2">
      <c r="A385" s="67">
        <v>4</v>
      </c>
      <c r="B385" s="161"/>
      <c r="C385" s="158"/>
      <c r="D385" s="141"/>
      <c r="E385" s="162"/>
    </row>
    <row r="386" spans="1:5" ht="15.75" customHeight="1" x14ac:dyDescent="0.2">
      <c r="A386" s="67">
        <v>5</v>
      </c>
      <c r="B386" s="161"/>
      <c r="C386" s="158"/>
      <c r="D386" s="141"/>
      <c r="E386" s="162"/>
    </row>
    <row r="387" spans="1:5" ht="15.75" customHeight="1" x14ac:dyDescent="0.2">
      <c r="A387" s="67">
        <v>6</v>
      </c>
      <c r="B387" s="161"/>
      <c r="C387" s="158"/>
      <c r="D387" s="141"/>
      <c r="E387" s="162"/>
    </row>
    <row r="388" spans="1:5" ht="15.75" customHeight="1" x14ac:dyDescent="0.2">
      <c r="A388" s="67">
        <v>7</v>
      </c>
      <c r="B388" s="74"/>
      <c r="C388" s="68" t="str">
        <f t="shared" ref="C388:C396" si="45">IFERROR(VLOOKUP(B388,matakuliah,2,FALSE),"")</f>
        <v/>
      </c>
      <c r="D388" s="67" t="str">
        <f t="shared" ref="D388:D396" si="46">IFERROR(VLOOKUP(B388,matakuliah,3,FALSE),"")</f>
        <v/>
      </c>
      <c r="E388" s="74"/>
    </row>
    <row r="389" spans="1:5" ht="15.75" customHeight="1" x14ac:dyDescent="0.2">
      <c r="A389" s="67">
        <v>8</v>
      </c>
      <c r="B389" s="74"/>
      <c r="C389" s="68" t="str">
        <f t="shared" si="45"/>
        <v/>
      </c>
      <c r="D389" s="67" t="str">
        <f t="shared" si="46"/>
        <v/>
      </c>
      <c r="E389" s="74"/>
    </row>
    <row r="390" spans="1:5" ht="15.75" customHeight="1" x14ac:dyDescent="0.2">
      <c r="A390" s="67">
        <v>9</v>
      </c>
      <c r="B390" s="74"/>
      <c r="C390" s="68" t="str">
        <f t="shared" si="45"/>
        <v/>
      </c>
      <c r="D390" s="67" t="str">
        <f t="shared" si="46"/>
        <v/>
      </c>
      <c r="E390" s="74"/>
    </row>
    <row r="391" spans="1:5" ht="15.75" customHeight="1" x14ac:dyDescent="0.2">
      <c r="A391" s="67">
        <v>10</v>
      </c>
      <c r="B391" s="74"/>
      <c r="C391" s="68" t="str">
        <f t="shared" si="45"/>
        <v/>
      </c>
      <c r="D391" s="67" t="str">
        <f t="shared" si="46"/>
        <v/>
      </c>
      <c r="E391" s="74"/>
    </row>
    <row r="392" spans="1:5" ht="15.75" customHeight="1" x14ac:dyDescent="0.2">
      <c r="A392" s="67">
        <v>11</v>
      </c>
      <c r="B392" s="74"/>
      <c r="C392" s="68" t="str">
        <f t="shared" si="45"/>
        <v/>
      </c>
      <c r="D392" s="67" t="str">
        <f t="shared" si="46"/>
        <v/>
      </c>
      <c r="E392" s="74"/>
    </row>
    <row r="393" spans="1:5" ht="15.75" customHeight="1" x14ac:dyDescent="0.2">
      <c r="A393" s="67">
        <v>12</v>
      </c>
      <c r="B393" s="74"/>
      <c r="C393" s="68" t="str">
        <f t="shared" si="45"/>
        <v/>
      </c>
      <c r="D393" s="67" t="str">
        <f t="shared" si="46"/>
        <v/>
      </c>
      <c r="E393" s="74"/>
    </row>
    <row r="394" spans="1:5" ht="15.75" customHeight="1" x14ac:dyDescent="0.2">
      <c r="A394" s="67">
        <v>13</v>
      </c>
      <c r="B394" s="74"/>
      <c r="C394" s="68" t="str">
        <f t="shared" si="45"/>
        <v/>
      </c>
      <c r="D394" s="67" t="str">
        <f t="shared" si="46"/>
        <v/>
      </c>
      <c r="E394" s="74"/>
    </row>
    <row r="395" spans="1:5" ht="15.75" customHeight="1" x14ac:dyDescent="0.2">
      <c r="A395" s="67">
        <v>14</v>
      </c>
      <c r="B395" s="74"/>
      <c r="C395" s="68" t="str">
        <f t="shared" si="45"/>
        <v/>
      </c>
      <c r="D395" s="67" t="str">
        <f t="shared" si="46"/>
        <v/>
      </c>
      <c r="E395" s="74"/>
    </row>
    <row r="396" spans="1:5" ht="15.75" customHeight="1" x14ac:dyDescent="0.2">
      <c r="A396" s="67">
        <v>15</v>
      </c>
      <c r="B396" s="74"/>
      <c r="C396" s="68" t="str">
        <f t="shared" si="45"/>
        <v/>
      </c>
      <c r="D396" s="67" t="str">
        <f t="shared" si="46"/>
        <v/>
      </c>
      <c r="E396" s="74"/>
    </row>
    <row r="397" spans="1:5" ht="15.75" customHeight="1" x14ac:dyDescent="0.2">
      <c r="A397" s="72" t="s">
        <v>273</v>
      </c>
      <c r="B397" s="72"/>
      <c r="C397" s="72"/>
      <c r="D397" s="73">
        <f>IFERROR(D379*D382,0)</f>
        <v>2</v>
      </c>
      <c r="E397" s="94"/>
    </row>
    <row r="399" spans="1:5" ht="15.75" customHeight="1" thickBot="1" x14ac:dyDescent="0.25"/>
    <row r="400" spans="1:5" ht="15.75" customHeight="1" thickBot="1" x14ac:dyDescent="0.25">
      <c r="A400" s="226" t="s">
        <v>277</v>
      </c>
      <c r="B400" s="227"/>
      <c r="C400" s="227"/>
      <c r="D400" s="228"/>
    </row>
    <row r="401" spans="1:5" ht="15.75" customHeight="1" x14ac:dyDescent="0.2">
      <c r="A401" s="229" t="s">
        <v>270</v>
      </c>
      <c r="B401" s="230"/>
      <c r="C401" s="231"/>
      <c r="D401" s="235">
        <v>2</v>
      </c>
    </row>
    <row r="402" spans="1:5" ht="15.75" customHeight="1" thickBot="1" x14ac:dyDescent="0.25">
      <c r="A402" s="232"/>
      <c r="B402" s="233"/>
      <c r="C402" s="234"/>
      <c r="D402" s="236"/>
    </row>
    <row r="403" spans="1:5" ht="33" customHeight="1" x14ac:dyDescent="0.2">
      <c r="A403" s="96" t="s">
        <v>155</v>
      </c>
      <c r="B403" s="96" t="s">
        <v>186</v>
      </c>
      <c r="C403" s="96" t="s">
        <v>271</v>
      </c>
      <c r="D403" s="96" t="s">
        <v>189</v>
      </c>
      <c r="E403" s="95" t="s">
        <v>287</v>
      </c>
    </row>
    <row r="404" spans="1:5" ht="15.75" customHeight="1" x14ac:dyDescent="0.2">
      <c r="A404" s="67">
        <v>1</v>
      </c>
      <c r="B404" s="82" t="str">
        <f t="shared" ref="B404:B406" si="47">CONCATENATE($C$4,"19",C$202,A404)</f>
        <v>IND1971</v>
      </c>
      <c r="C404" s="148" t="s">
        <v>525</v>
      </c>
      <c r="D404" s="159">
        <v>3</v>
      </c>
      <c r="E404" s="74"/>
    </row>
    <row r="405" spans="1:5" ht="15.75" customHeight="1" x14ac:dyDescent="0.2">
      <c r="A405" s="67">
        <v>2</v>
      </c>
      <c r="B405" s="82" t="str">
        <f t="shared" si="47"/>
        <v>IND1972</v>
      </c>
      <c r="C405" s="148" t="s">
        <v>526</v>
      </c>
      <c r="D405" s="159">
        <v>3</v>
      </c>
      <c r="E405" s="74"/>
    </row>
    <row r="406" spans="1:5" ht="15.75" customHeight="1" x14ac:dyDescent="0.2">
      <c r="A406" s="67">
        <v>3</v>
      </c>
      <c r="B406" s="82" t="str">
        <f t="shared" si="47"/>
        <v>IND1973</v>
      </c>
      <c r="C406" s="152" t="s">
        <v>528</v>
      </c>
      <c r="D406" s="159">
        <v>3</v>
      </c>
      <c r="E406" s="74"/>
    </row>
    <row r="407" spans="1:5" ht="15.75" customHeight="1" x14ac:dyDescent="0.2">
      <c r="A407" s="67">
        <v>4</v>
      </c>
      <c r="B407" s="82" t="str">
        <f t="shared" ref="B407" si="48">CONCATENATE($C$4,"19",C$202,A407)</f>
        <v>IND1974</v>
      </c>
      <c r="C407" s="152" t="s">
        <v>530</v>
      </c>
      <c r="D407" s="159">
        <v>3</v>
      </c>
      <c r="E407" s="74"/>
    </row>
    <row r="408" spans="1:5" ht="15.75" customHeight="1" x14ac:dyDescent="0.2">
      <c r="A408" s="67">
        <v>5</v>
      </c>
      <c r="B408" s="74"/>
      <c r="C408" s="68" t="str">
        <f t="shared" ref="C408:C418" si="49">IFERROR(VLOOKUP(B408,matakuliah,2,FALSE),"")</f>
        <v/>
      </c>
      <c r="D408" s="67" t="str">
        <f t="shared" ref="D408:D418" si="50">IFERROR(VLOOKUP(B408,matakuliah,3,FALSE),"")</f>
        <v/>
      </c>
      <c r="E408" s="74"/>
    </row>
    <row r="409" spans="1:5" ht="15.75" customHeight="1" x14ac:dyDescent="0.2">
      <c r="A409" s="67">
        <v>6</v>
      </c>
      <c r="B409" s="74"/>
      <c r="C409" s="68" t="str">
        <f t="shared" si="49"/>
        <v/>
      </c>
      <c r="D409" s="67" t="str">
        <f t="shared" si="50"/>
        <v/>
      </c>
      <c r="E409" s="74"/>
    </row>
    <row r="410" spans="1:5" ht="15.75" customHeight="1" x14ac:dyDescent="0.2">
      <c r="A410" s="67">
        <v>7</v>
      </c>
      <c r="B410" s="74"/>
      <c r="C410" s="68" t="str">
        <f t="shared" si="49"/>
        <v/>
      </c>
      <c r="D410" s="67" t="str">
        <f t="shared" si="50"/>
        <v/>
      </c>
      <c r="E410" s="74"/>
    </row>
    <row r="411" spans="1:5" ht="15.75" customHeight="1" x14ac:dyDescent="0.2">
      <c r="A411" s="67">
        <v>8</v>
      </c>
      <c r="B411" s="74"/>
      <c r="C411" s="68" t="str">
        <f t="shared" si="49"/>
        <v/>
      </c>
      <c r="D411" s="67" t="str">
        <f t="shared" si="50"/>
        <v/>
      </c>
      <c r="E411" s="74"/>
    </row>
    <row r="412" spans="1:5" ht="15.75" customHeight="1" x14ac:dyDescent="0.2">
      <c r="A412" s="67">
        <v>9</v>
      </c>
      <c r="B412" s="74"/>
      <c r="C412" s="68" t="str">
        <f t="shared" si="49"/>
        <v/>
      </c>
      <c r="D412" s="67" t="str">
        <f t="shared" si="50"/>
        <v/>
      </c>
      <c r="E412" s="74"/>
    </row>
    <row r="413" spans="1:5" ht="15.75" customHeight="1" x14ac:dyDescent="0.2">
      <c r="A413" s="67">
        <v>10</v>
      </c>
      <c r="B413" s="74"/>
      <c r="C413" s="68" t="str">
        <f t="shared" si="49"/>
        <v/>
      </c>
      <c r="D413" s="67" t="str">
        <f t="shared" si="50"/>
        <v/>
      </c>
      <c r="E413" s="74"/>
    </row>
    <row r="414" spans="1:5" ht="15.75" customHeight="1" x14ac:dyDescent="0.2">
      <c r="A414" s="67">
        <v>11</v>
      </c>
      <c r="B414" s="74"/>
      <c r="C414" s="68" t="str">
        <f t="shared" si="49"/>
        <v/>
      </c>
      <c r="D414" s="67" t="str">
        <f t="shared" si="50"/>
        <v/>
      </c>
      <c r="E414" s="74"/>
    </row>
    <row r="415" spans="1:5" ht="15.75" customHeight="1" x14ac:dyDescent="0.2">
      <c r="A415" s="67">
        <v>12</v>
      </c>
      <c r="B415" s="74"/>
      <c r="C415" s="68" t="str">
        <f t="shared" si="49"/>
        <v/>
      </c>
      <c r="D415" s="67" t="str">
        <f t="shared" si="50"/>
        <v/>
      </c>
      <c r="E415" s="74"/>
    </row>
    <row r="416" spans="1:5" ht="15.75" customHeight="1" x14ac:dyDescent="0.2">
      <c r="A416" s="67">
        <v>13</v>
      </c>
      <c r="B416" s="74"/>
      <c r="C416" s="68" t="str">
        <f t="shared" si="49"/>
        <v/>
      </c>
      <c r="D416" s="67" t="str">
        <f t="shared" si="50"/>
        <v/>
      </c>
      <c r="E416" s="74"/>
    </row>
    <row r="417" spans="1:5" ht="15.75" customHeight="1" x14ac:dyDescent="0.2">
      <c r="A417" s="67">
        <v>14</v>
      </c>
      <c r="B417" s="74"/>
      <c r="C417" s="68" t="str">
        <f t="shared" si="49"/>
        <v/>
      </c>
      <c r="D417" s="67" t="str">
        <f t="shared" si="50"/>
        <v/>
      </c>
      <c r="E417" s="74"/>
    </row>
    <row r="418" spans="1:5" ht="15.75" customHeight="1" x14ac:dyDescent="0.2">
      <c r="A418" s="67">
        <v>15</v>
      </c>
      <c r="B418" s="74"/>
      <c r="C418" s="68" t="str">
        <f t="shared" si="49"/>
        <v/>
      </c>
      <c r="D418" s="67" t="str">
        <f t="shared" si="50"/>
        <v/>
      </c>
      <c r="E418" s="74"/>
    </row>
    <row r="419" spans="1:5" ht="15.75" customHeight="1" x14ac:dyDescent="0.2">
      <c r="A419" s="72" t="s">
        <v>273</v>
      </c>
      <c r="B419" s="72"/>
      <c r="C419" s="72"/>
      <c r="D419" s="73">
        <f>IFERROR(D401*D404,0)</f>
        <v>6</v>
      </c>
      <c r="E419" s="94"/>
    </row>
    <row r="421" spans="1:5" ht="15.75" customHeight="1" thickBot="1" x14ac:dyDescent="0.25"/>
    <row r="422" spans="1:5" ht="15.75" customHeight="1" thickBot="1" x14ac:dyDescent="0.25">
      <c r="A422" s="226" t="s">
        <v>278</v>
      </c>
      <c r="B422" s="227"/>
      <c r="C422" s="227"/>
      <c r="D422" s="228"/>
    </row>
    <row r="423" spans="1:5" ht="15.75" customHeight="1" x14ac:dyDescent="0.2">
      <c r="A423" s="229" t="s">
        <v>270</v>
      </c>
      <c r="B423" s="230"/>
      <c r="C423" s="231"/>
      <c r="D423" s="235">
        <v>0</v>
      </c>
    </row>
    <row r="424" spans="1:5" ht="15.75" customHeight="1" thickBot="1" x14ac:dyDescent="0.25">
      <c r="A424" s="232"/>
      <c r="B424" s="233"/>
      <c r="C424" s="234"/>
      <c r="D424" s="236"/>
    </row>
    <row r="425" spans="1:5" ht="28.5" customHeight="1" x14ac:dyDescent="0.2">
      <c r="A425" s="96" t="s">
        <v>155</v>
      </c>
      <c r="B425" s="96" t="s">
        <v>186</v>
      </c>
      <c r="C425" s="96" t="s">
        <v>271</v>
      </c>
      <c r="D425" s="96" t="s">
        <v>189</v>
      </c>
      <c r="E425" s="95" t="s">
        <v>287</v>
      </c>
    </row>
    <row r="426" spans="1:5" ht="15.75" customHeight="1" x14ac:dyDescent="0.2">
      <c r="A426" s="67">
        <v>1</v>
      </c>
      <c r="B426" s="74"/>
      <c r="C426" s="68" t="str">
        <f t="shared" ref="C426" si="51">IFERROR(VLOOKUP(B426,matakuliah,2,FALSE),"")</f>
        <v/>
      </c>
      <c r="D426" s="67" t="str">
        <f t="shared" ref="D426" si="52">IFERROR(VLOOKUP(B426,matakuliah,3,FALSE),"")</f>
        <v/>
      </c>
      <c r="E426" s="74"/>
    </row>
    <row r="427" spans="1:5" ht="15.75" customHeight="1" x14ac:dyDescent="0.2">
      <c r="A427" s="67">
        <v>2</v>
      </c>
      <c r="B427" s="74"/>
      <c r="C427" s="68" t="str">
        <f t="shared" ref="C427:C440" si="53">IFERROR(VLOOKUP(B427,matakuliah,2,FALSE),"")</f>
        <v/>
      </c>
      <c r="D427" s="67" t="str">
        <f t="shared" ref="D427:D440" si="54">IFERROR(VLOOKUP(B427,matakuliah,3,FALSE),"")</f>
        <v/>
      </c>
      <c r="E427" s="74"/>
    </row>
    <row r="428" spans="1:5" ht="15.75" customHeight="1" x14ac:dyDescent="0.2">
      <c r="A428" s="67">
        <v>3</v>
      </c>
      <c r="B428" s="74"/>
      <c r="C428" s="68" t="str">
        <f t="shared" si="53"/>
        <v/>
      </c>
      <c r="D428" s="67" t="str">
        <f t="shared" si="54"/>
        <v/>
      </c>
      <c r="E428" s="74"/>
    </row>
    <row r="429" spans="1:5" ht="15.75" customHeight="1" x14ac:dyDescent="0.2">
      <c r="A429" s="67">
        <v>4</v>
      </c>
      <c r="B429" s="74"/>
      <c r="C429" s="68" t="str">
        <f t="shared" si="53"/>
        <v/>
      </c>
      <c r="D429" s="67" t="str">
        <f t="shared" si="54"/>
        <v/>
      </c>
      <c r="E429" s="74"/>
    </row>
    <row r="430" spans="1:5" ht="15.75" customHeight="1" x14ac:dyDescent="0.2">
      <c r="A430" s="67">
        <v>5</v>
      </c>
      <c r="B430" s="74"/>
      <c r="C430" s="68" t="str">
        <f t="shared" si="53"/>
        <v/>
      </c>
      <c r="D430" s="67" t="str">
        <f t="shared" si="54"/>
        <v/>
      </c>
      <c r="E430" s="74"/>
    </row>
    <row r="431" spans="1:5" ht="15.75" customHeight="1" x14ac:dyDescent="0.2">
      <c r="A431" s="67">
        <v>6</v>
      </c>
      <c r="B431" s="74"/>
      <c r="C431" s="68" t="str">
        <f t="shared" si="53"/>
        <v/>
      </c>
      <c r="D431" s="67" t="str">
        <f t="shared" si="54"/>
        <v/>
      </c>
      <c r="E431" s="74"/>
    </row>
    <row r="432" spans="1:5" ht="15.75" customHeight="1" x14ac:dyDescent="0.2">
      <c r="A432" s="67">
        <v>7</v>
      </c>
      <c r="B432" s="74"/>
      <c r="C432" s="68" t="str">
        <f t="shared" si="53"/>
        <v/>
      </c>
      <c r="D432" s="67" t="str">
        <f t="shared" si="54"/>
        <v/>
      </c>
      <c r="E432" s="74"/>
    </row>
    <row r="433" spans="1:5" ht="15.75" customHeight="1" x14ac:dyDescent="0.2">
      <c r="A433" s="67">
        <v>8</v>
      </c>
      <c r="B433" s="74"/>
      <c r="C433" s="68" t="str">
        <f t="shared" si="53"/>
        <v/>
      </c>
      <c r="D433" s="67" t="str">
        <f t="shared" si="54"/>
        <v/>
      </c>
      <c r="E433" s="74"/>
    </row>
    <row r="434" spans="1:5" ht="15.75" customHeight="1" x14ac:dyDescent="0.2">
      <c r="A434" s="67">
        <v>9</v>
      </c>
      <c r="B434" s="74"/>
      <c r="C434" s="68" t="str">
        <f t="shared" si="53"/>
        <v/>
      </c>
      <c r="D434" s="67" t="str">
        <f t="shared" si="54"/>
        <v/>
      </c>
      <c r="E434" s="74"/>
    </row>
    <row r="435" spans="1:5" ht="15.75" customHeight="1" x14ac:dyDescent="0.2">
      <c r="A435" s="67">
        <v>10</v>
      </c>
      <c r="B435" s="74"/>
      <c r="C435" s="68" t="str">
        <f t="shared" si="53"/>
        <v/>
      </c>
      <c r="D435" s="67" t="str">
        <f t="shared" si="54"/>
        <v/>
      </c>
      <c r="E435" s="74"/>
    </row>
    <row r="436" spans="1:5" ht="15.75" customHeight="1" x14ac:dyDescent="0.2">
      <c r="A436" s="67">
        <v>11</v>
      </c>
      <c r="B436" s="74"/>
      <c r="C436" s="68" t="str">
        <f t="shared" si="53"/>
        <v/>
      </c>
      <c r="D436" s="67" t="str">
        <f t="shared" si="54"/>
        <v/>
      </c>
      <c r="E436" s="74"/>
    </row>
    <row r="437" spans="1:5" ht="15.75" customHeight="1" x14ac:dyDescent="0.2">
      <c r="A437" s="67">
        <v>12</v>
      </c>
      <c r="B437" s="74"/>
      <c r="C437" s="68" t="str">
        <f t="shared" si="53"/>
        <v/>
      </c>
      <c r="D437" s="67" t="str">
        <f t="shared" si="54"/>
        <v/>
      </c>
      <c r="E437" s="74"/>
    </row>
    <row r="438" spans="1:5" ht="15.75" customHeight="1" x14ac:dyDescent="0.2">
      <c r="A438" s="67">
        <v>13</v>
      </c>
      <c r="B438" s="74"/>
      <c r="C438" s="68" t="str">
        <f t="shared" si="53"/>
        <v/>
      </c>
      <c r="D438" s="67" t="str">
        <f t="shared" si="54"/>
        <v/>
      </c>
      <c r="E438" s="74"/>
    </row>
    <row r="439" spans="1:5" ht="15.75" customHeight="1" x14ac:dyDescent="0.2">
      <c r="A439" s="67">
        <v>14</v>
      </c>
      <c r="B439" s="74"/>
      <c r="C439" s="68" t="str">
        <f t="shared" si="53"/>
        <v/>
      </c>
      <c r="D439" s="67" t="str">
        <f t="shared" si="54"/>
        <v/>
      </c>
      <c r="E439" s="74"/>
    </row>
    <row r="440" spans="1:5" ht="15.75" customHeight="1" x14ac:dyDescent="0.2">
      <c r="A440" s="67">
        <v>15</v>
      </c>
      <c r="B440" s="74"/>
      <c r="C440" s="68" t="str">
        <f t="shared" si="53"/>
        <v/>
      </c>
      <c r="D440" s="67" t="str">
        <f t="shared" si="54"/>
        <v/>
      </c>
      <c r="E440" s="74"/>
    </row>
    <row r="441" spans="1:5" ht="15.75" customHeight="1" x14ac:dyDescent="0.2">
      <c r="A441" s="72" t="s">
        <v>273</v>
      </c>
      <c r="B441" s="72"/>
      <c r="C441" s="72"/>
      <c r="D441" s="73">
        <f>IFERROR(D423*D426,0)</f>
        <v>0</v>
      </c>
      <c r="E441" s="94"/>
    </row>
    <row r="443" spans="1:5" ht="15.75" customHeight="1" thickBot="1" x14ac:dyDescent="0.25"/>
    <row r="444" spans="1:5" ht="15.75" customHeight="1" thickBot="1" x14ac:dyDescent="0.25">
      <c r="A444" s="226" t="s">
        <v>279</v>
      </c>
      <c r="B444" s="227"/>
      <c r="C444" s="227"/>
      <c r="D444" s="228"/>
    </row>
    <row r="445" spans="1:5" ht="15.75" customHeight="1" x14ac:dyDescent="0.2">
      <c r="A445" s="229" t="s">
        <v>270</v>
      </c>
      <c r="B445" s="230"/>
      <c r="C445" s="231"/>
      <c r="D445" s="235">
        <v>0</v>
      </c>
    </row>
    <row r="446" spans="1:5" ht="15.75" customHeight="1" thickBot="1" x14ac:dyDescent="0.25">
      <c r="A446" s="232"/>
      <c r="B446" s="233"/>
      <c r="C446" s="234"/>
      <c r="D446" s="236"/>
    </row>
    <row r="447" spans="1:5" ht="31.5" customHeight="1" x14ac:dyDescent="0.2">
      <c r="A447" s="96" t="s">
        <v>155</v>
      </c>
      <c r="B447" s="96" t="s">
        <v>186</v>
      </c>
      <c r="C447" s="96" t="s">
        <v>271</v>
      </c>
      <c r="D447" s="96" t="s">
        <v>189</v>
      </c>
      <c r="E447" s="95" t="s">
        <v>287</v>
      </c>
    </row>
    <row r="448" spans="1:5" ht="15.75" customHeight="1" x14ac:dyDescent="0.2">
      <c r="A448" s="67">
        <v>1</v>
      </c>
      <c r="B448" s="74"/>
      <c r="C448" s="68" t="str">
        <f t="shared" ref="C448" si="55">IFERROR(VLOOKUP(B448,matakuliah,2,FALSE),"")</f>
        <v/>
      </c>
      <c r="D448" s="67" t="str">
        <f t="shared" ref="D448" si="56">IFERROR(VLOOKUP(B448,matakuliah,3,FALSE),"")</f>
        <v/>
      </c>
      <c r="E448" s="74"/>
    </row>
    <row r="449" spans="1:5" ht="15.75" customHeight="1" x14ac:dyDescent="0.2">
      <c r="A449" s="67">
        <v>2</v>
      </c>
      <c r="B449" s="74"/>
      <c r="C449" s="68" t="str">
        <f t="shared" ref="C449:C462" si="57">IFERROR(VLOOKUP(B449,matakuliah,2,FALSE),"")</f>
        <v/>
      </c>
      <c r="D449" s="67" t="str">
        <f t="shared" ref="D449:D462" si="58">IFERROR(VLOOKUP(B449,matakuliah,3,FALSE),"")</f>
        <v/>
      </c>
      <c r="E449" s="74"/>
    </row>
    <row r="450" spans="1:5" ht="15.75" customHeight="1" x14ac:dyDescent="0.2">
      <c r="A450" s="67">
        <v>3</v>
      </c>
      <c r="B450" s="74"/>
      <c r="C450" s="68" t="str">
        <f t="shared" si="57"/>
        <v/>
      </c>
      <c r="D450" s="67" t="str">
        <f t="shared" si="58"/>
        <v/>
      </c>
      <c r="E450" s="74"/>
    </row>
    <row r="451" spans="1:5" ht="15.75" customHeight="1" x14ac:dyDescent="0.2">
      <c r="A451" s="67">
        <v>4</v>
      </c>
      <c r="B451" s="74"/>
      <c r="C451" s="68" t="str">
        <f t="shared" si="57"/>
        <v/>
      </c>
      <c r="D451" s="67" t="str">
        <f t="shared" si="58"/>
        <v/>
      </c>
      <c r="E451" s="74"/>
    </row>
    <row r="452" spans="1:5" ht="15.75" customHeight="1" x14ac:dyDescent="0.2">
      <c r="A452" s="67">
        <v>5</v>
      </c>
      <c r="B452" s="74"/>
      <c r="C452" s="68" t="str">
        <f t="shared" si="57"/>
        <v/>
      </c>
      <c r="D452" s="67" t="str">
        <f t="shared" si="58"/>
        <v/>
      </c>
      <c r="E452" s="74"/>
    </row>
    <row r="453" spans="1:5" ht="15.75" customHeight="1" x14ac:dyDescent="0.2">
      <c r="A453" s="67">
        <v>6</v>
      </c>
      <c r="B453" s="74"/>
      <c r="C453" s="68" t="str">
        <f t="shared" si="57"/>
        <v/>
      </c>
      <c r="D453" s="67" t="str">
        <f t="shared" si="58"/>
        <v/>
      </c>
      <c r="E453" s="74"/>
    </row>
    <row r="454" spans="1:5" ht="15.75" customHeight="1" x14ac:dyDescent="0.2">
      <c r="A454" s="67">
        <v>7</v>
      </c>
      <c r="B454" s="74"/>
      <c r="C454" s="68" t="str">
        <f t="shared" si="57"/>
        <v/>
      </c>
      <c r="D454" s="67" t="str">
        <f t="shared" si="58"/>
        <v/>
      </c>
      <c r="E454" s="74"/>
    </row>
    <row r="455" spans="1:5" ht="15.75" customHeight="1" x14ac:dyDescent="0.2">
      <c r="A455" s="67">
        <v>8</v>
      </c>
      <c r="B455" s="74"/>
      <c r="C455" s="68" t="str">
        <f t="shared" si="57"/>
        <v/>
      </c>
      <c r="D455" s="67" t="str">
        <f t="shared" si="58"/>
        <v/>
      </c>
      <c r="E455" s="74"/>
    </row>
    <row r="456" spans="1:5" ht="15.75" customHeight="1" x14ac:dyDescent="0.2">
      <c r="A456" s="67">
        <v>9</v>
      </c>
      <c r="B456" s="74"/>
      <c r="C456" s="68" t="str">
        <f t="shared" si="57"/>
        <v/>
      </c>
      <c r="D456" s="67" t="str">
        <f t="shared" si="58"/>
        <v/>
      </c>
      <c r="E456" s="74"/>
    </row>
    <row r="457" spans="1:5" ht="15.75" customHeight="1" x14ac:dyDescent="0.2">
      <c r="A457" s="67">
        <v>10</v>
      </c>
      <c r="B457" s="74"/>
      <c r="C457" s="68" t="str">
        <f t="shared" si="57"/>
        <v/>
      </c>
      <c r="D457" s="67" t="str">
        <f t="shared" si="58"/>
        <v/>
      </c>
      <c r="E457" s="74"/>
    </row>
    <row r="458" spans="1:5" ht="15.75" customHeight="1" x14ac:dyDescent="0.2">
      <c r="A458" s="67">
        <v>11</v>
      </c>
      <c r="B458" s="74"/>
      <c r="C458" s="68" t="str">
        <f t="shared" si="57"/>
        <v/>
      </c>
      <c r="D458" s="67" t="str">
        <f t="shared" si="58"/>
        <v/>
      </c>
      <c r="E458" s="74"/>
    </row>
    <row r="459" spans="1:5" ht="15.75" customHeight="1" x14ac:dyDescent="0.2">
      <c r="A459" s="67">
        <v>12</v>
      </c>
      <c r="B459" s="74"/>
      <c r="C459" s="68" t="str">
        <f t="shared" si="57"/>
        <v/>
      </c>
      <c r="D459" s="67" t="str">
        <f t="shared" si="58"/>
        <v/>
      </c>
      <c r="E459" s="74"/>
    </row>
    <row r="460" spans="1:5" ht="15.75" customHeight="1" x14ac:dyDescent="0.2">
      <c r="A460" s="67">
        <v>13</v>
      </c>
      <c r="B460" s="74"/>
      <c r="C460" s="68" t="str">
        <f t="shared" si="57"/>
        <v/>
      </c>
      <c r="D460" s="67" t="str">
        <f t="shared" si="58"/>
        <v/>
      </c>
      <c r="E460" s="74"/>
    </row>
    <row r="461" spans="1:5" ht="15.75" customHeight="1" x14ac:dyDescent="0.2">
      <c r="A461" s="67">
        <v>14</v>
      </c>
      <c r="B461" s="74"/>
      <c r="C461" s="68" t="str">
        <f t="shared" si="57"/>
        <v/>
      </c>
      <c r="D461" s="67" t="str">
        <f t="shared" si="58"/>
        <v/>
      </c>
      <c r="E461" s="74"/>
    </row>
    <row r="462" spans="1:5" ht="15.75" customHeight="1" x14ac:dyDescent="0.2">
      <c r="A462" s="67">
        <v>15</v>
      </c>
      <c r="B462" s="74"/>
      <c r="C462" s="68" t="str">
        <f t="shared" si="57"/>
        <v/>
      </c>
      <c r="D462" s="67" t="str">
        <f t="shared" si="58"/>
        <v/>
      </c>
      <c r="E462" s="74"/>
    </row>
    <row r="463" spans="1:5" ht="15.75" customHeight="1" x14ac:dyDescent="0.2">
      <c r="A463" s="72" t="s">
        <v>273</v>
      </c>
      <c r="B463" s="72"/>
      <c r="C463" s="72"/>
      <c r="D463" s="73">
        <f>IFERROR(D445*D448,0)</f>
        <v>0</v>
      </c>
      <c r="E463" s="94"/>
    </row>
    <row r="465" spans="1:5" ht="15.75" customHeight="1" thickBot="1" x14ac:dyDescent="0.25"/>
    <row r="466" spans="1:5" ht="15.75" customHeight="1" thickBot="1" x14ac:dyDescent="0.25">
      <c r="A466" s="226" t="s">
        <v>280</v>
      </c>
      <c r="B466" s="227"/>
      <c r="C466" s="227"/>
      <c r="D466" s="228"/>
    </row>
    <row r="467" spans="1:5" ht="15.75" customHeight="1" x14ac:dyDescent="0.2">
      <c r="A467" s="229" t="s">
        <v>270</v>
      </c>
      <c r="B467" s="230"/>
      <c r="C467" s="231"/>
      <c r="D467" s="235">
        <v>0</v>
      </c>
    </row>
    <row r="468" spans="1:5" ht="15.75" customHeight="1" thickBot="1" x14ac:dyDescent="0.25">
      <c r="A468" s="232"/>
      <c r="B468" s="233"/>
      <c r="C468" s="234"/>
      <c r="D468" s="236"/>
    </row>
    <row r="469" spans="1:5" ht="31.5" customHeight="1" x14ac:dyDescent="0.2">
      <c r="A469" s="96" t="s">
        <v>155</v>
      </c>
      <c r="B469" s="96" t="s">
        <v>186</v>
      </c>
      <c r="C469" s="96" t="s">
        <v>271</v>
      </c>
      <c r="D469" s="96" t="s">
        <v>189</v>
      </c>
      <c r="E469" s="95" t="s">
        <v>287</v>
      </c>
    </row>
    <row r="470" spans="1:5" ht="15.75" customHeight="1" x14ac:dyDescent="0.2">
      <c r="A470" s="67">
        <v>1</v>
      </c>
      <c r="B470" s="74"/>
      <c r="C470" s="68" t="str">
        <f t="shared" ref="C470" si="59">IFERROR(VLOOKUP(B470,matakuliah,2,FALSE),"")</f>
        <v/>
      </c>
      <c r="D470" s="67" t="str">
        <f t="shared" ref="D470" si="60">IFERROR(VLOOKUP(B470,matakuliah,3,FALSE),"")</f>
        <v/>
      </c>
      <c r="E470" s="74"/>
    </row>
    <row r="471" spans="1:5" ht="15.75" customHeight="1" x14ac:dyDescent="0.2">
      <c r="A471" s="67">
        <v>2</v>
      </c>
      <c r="B471" s="74"/>
      <c r="C471" s="68" t="str">
        <f t="shared" ref="C471:C484" si="61">IFERROR(VLOOKUP(B471,matakuliah,2,FALSE),"")</f>
        <v/>
      </c>
      <c r="D471" s="67" t="str">
        <f t="shared" ref="D471:D484" si="62">IFERROR(VLOOKUP(B471,matakuliah,3,FALSE),"")</f>
        <v/>
      </c>
      <c r="E471" s="74"/>
    </row>
    <row r="472" spans="1:5" ht="15.75" customHeight="1" x14ac:dyDescent="0.2">
      <c r="A472" s="67">
        <v>3</v>
      </c>
      <c r="B472" s="74"/>
      <c r="C472" s="68" t="str">
        <f t="shared" si="61"/>
        <v/>
      </c>
      <c r="D472" s="67" t="str">
        <f t="shared" si="62"/>
        <v/>
      </c>
      <c r="E472" s="74"/>
    </row>
    <row r="473" spans="1:5" ht="15.75" customHeight="1" x14ac:dyDescent="0.2">
      <c r="A473" s="67">
        <v>4</v>
      </c>
      <c r="B473" s="74"/>
      <c r="C473" s="68" t="str">
        <f t="shared" si="61"/>
        <v/>
      </c>
      <c r="D473" s="67" t="str">
        <f t="shared" si="62"/>
        <v/>
      </c>
      <c r="E473" s="74"/>
    </row>
    <row r="474" spans="1:5" ht="15.75" customHeight="1" x14ac:dyDescent="0.2">
      <c r="A474" s="67">
        <v>5</v>
      </c>
      <c r="B474" s="74"/>
      <c r="C474" s="68" t="str">
        <f t="shared" si="61"/>
        <v/>
      </c>
      <c r="D474" s="67" t="str">
        <f t="shared" si="62"/>
        <v/>
      </c>
      <c r="E474" s="74"/>
    </row>
    <row r="475" spans="1:5" ht="15.75" customHeight="1" x14ac:dyDescent="0.2">
      <c r="A475" s="67">
        <v>6</v>
      </c>
      <c r="B475" s="74"/>
      <c r="C475" s="68" t="str">
        <f t="shared" si="61"/>
        <v/>
      </c>
      <c r="D475" s="67" t="str">
        <f t="shared" si="62"/>
        <v/>
      </c>
      <c r="E475" s="74"/>
    </row>
    <row r="476" spans="1:5" ht="15.75" customHeight="1" x14ac:dyDescent="0.2">
      <c r="A476" s="67">
        <v>7</v>
      </c>
      <c r="B476" s="74"/>
      <c r="C476" s="68" t="str">
        <f t="shared" si="61"/>
        <v/>
      </c>
      <c r="D476" s="67" t="str">
        <f t="shared" si="62"/>
        <v/>
      </c>
      <c r="E476" s="74"/>
    </row>
    <row r="477" spans="1:5" ht="15.75" customHeight="1" x14ac:dyDescent="0.2">
      <c r="A477" s="67">
        <v>8</v>
      </c>
      <c r="B477" s="74"/>
      <c r="C477" s="68" t="str">
        <f t="shared" si="61"/>
        <v/>
      </c>
      <c r="D477" s="67" t="str">
        <f t="shared" si="62"/>
        <v/>
      </c>
      <c r="E477" s="74"/>
    </row>
    <row r="478" spans="1:5" ht="15.75" customHeight="1" x14ac:dyDescent="0.2">
      <c r="A478" s="67">
        <v>9</v>
      </c>
      <c r="B478" s="74"/>
      <c r="C478" s="68" t="str">
        <f t="shared" si="61"/>
        <v/>
      </c>
      <c r="D478" s="67" t="str">
        <f t="shared" si="62"/>
        <v/>
      </c>
      <c r="E478" s="74"/>
    </row>
    <row r="479" spans="1:5" ht="15.75" customHeight="1" x14ac:dyDescent="0.2">
      <c r="A479" s="67">
        <v>10</v>
      </c>
      <c r="B479" s="74"/>
      <c r="C479" s="68" t="str">
        <f t="shared" si="61"/>
        <v/>
      </c>
      <c r="D479" s="67" t="str">
        <f t="shared" si="62"/>
        <v/>
      </c>
      <c r="E479" s="74"/>
    </row>
    <row r="480" spans="1:5" ht="15.75" customHeight="1" x14ac:dyDescent="0.2">
      <c r="A480" s="67">
        <v>11</v>
      </c>
      <c r="B480" s="74"/>
      <c r="C480" s="68" t="str">
        <f t="shared" si="61"/>
        <v/>
      </c>
      <c r="D480" s="67" t="str">
        <f t="shared" si="62"/>
        <v/>
      </c>
      <c r="E480" s="74"/>
    </row>
    <row r="481" spans="1:5" ht="15.75" customHeight="1" x14ac:dyDescent="0.2">
      <c r="A481" s="67">
        <v>12</v>
      </c>
      <c r="B481" s="74"/>
      <c r="C481" s="68" t="str">
        <f t="shared" si="61"/>
        <v/>
      </c>
      <c r="D481" s="67" t="str">
        <f t="shared" si="62"/>
        <v/>
      </c>
      <c r="E481" s="74"/>
    </row>
    <row r="482" spans="1:5" ht="15.75" customHeight="1" x14ac:dyDescent="0.2">
      <c r="A482" s="67">
        <v>13</v>
      </c>
      <c r="B482" s="74"/>
      <c r="C482" s="68" t="str">
        <f t="shared" si="61"/>
        <v/>
      </c>
      <c r="D482" s="67" t="str">
        <f t="shared" si="62"/>
        <v/>
      </c>
      <c r="E482" s="74"/>
    </row>
    <row r="483" spans="1:5" ht="15.75" customHeight="1" x14ac:dyDescent="0.2">
      <c r="A483" s="67">
        <v>14</v>
      </c>
      <c r="B483" s="74"/>
      <c r="C483" s="68" t="str">
        <f t="shared" si="61"/>
        <v/>
      </c>
      <c r="D483" s="67" t="str">
        <f t="shared" si="62"/>
        <v/>
      </c>
      <c r="E483" s="74"/>
    </row>
    <row r="484" spans="1:5" ht="15.75" customHeight="1" x14ac:dyDescent="0.2">
      <c r="A484" s="67">
        <v>15</v>
      </c>
      <c r="B484" s="74"/>
      <c r="C484" s="68" t="str">
        <f t="shared" si="61"/>
        <v/>
      </c>
      <c r="D484" s="67" t="str">
        <f t="shared" si="62"/>
        <v/>
      </c>
      <c r="E484" s="74"/>
    </row>
    <row r="485" spans="1:5" ht="15.75" customHeight="1" x14ac:dyDescent="0.2">
      <c r="A485" s="72" t="s">
        <v>273</v>
      </c>
      <c r="B485" s="72"/>
      <c r="C485" s="72"/>
      <c r="D485" s="73">
        <f>IFERROR(D467*D470,0)</f>
        <v>0</v>
      </c>
      <c r="E485" s="94"/>
    </row>
    <row r="487" spans="1:5" ht="15.75" customHeight="1" thickBot="1" x14ac:dyDescent="0.25"/>
    <row r="488" spans="1:5" ht="15.75" customHeight="1" thickBot="1" x14ac:dyDescent="0.25">
      <c r="A488" s="226" t="s">
        <v>281</v>
      </c>
      <c r="B488" s="227"/>
      <c r="C488" s="227"/>
      <c r="D488" s="228"/>
    </row>
    <row r="489" spans="1:5" ht="15.75" customHeight="1" x14ac:dyDescent="0.2">
      <c r="A489" s="229" t="s">
        <v>270</v>
      </c>
      <c r="B489" s="230"/>
      <c r="C489" s="231"/>
      <c r="D489" s="235">
        <v>0</v>
      </c>
    </row>
    <row r="490" spans="1:5" ht="15.75" customHeight="1" thickBot="1" x14ac:dyDescent="0.25">
      <c r="A490" s="232"/>
      <c r="B490" s="233"/>
      <c r="C490" s="234"/>
      <c r="D490" s="236"/>
    </row>
    <row r="491" spans="1:5" ht="31.5" customHeight="1" x14ac:dyDescent="0.2">
      <c r="A491" s="96" t="s">
        <v>155</v>
      </c>
      <c r="B491" s="96" t="s">
        <v>186</v>
      </c>
      <c r="C491" s="96" t="s">
        <v>271</v>
      </c>
      <c r="D491" s="96" t="s">
        <v>189</v>
      </c>
      <c r="E491" s="95" t="s">
        <v>287</v>
      </c>
    </row>
    <row r="492" spans="1:5" ht="15.75" customHeight="1" x14ac:dyDescent="0.2">
      <c r="A492" s="67">
        <v>1</v>
      </c>
      <c r="B492" s="74"/>
      <c r="C492" s="68" t="str">
        <f t="shared" ref="C492" si="63">IFERROR(VLOOKUP(B492,matakuliah,2,FALSE),"")</f>
        <v/>
      </c>
      <c r="D492" s="67" t="str">
        <f t="shared" ref="D492" si="64">IFERROR(VLOOKUP(B492,matakuliah,3,FALSE),"")</f>
        <v/>
      </c>
      <c r="E492" s="74"/>
    </row>
    <row r="493" spans="1:5" ht="15.75" customHeight="1" x14ac:dyDescent="0.2">
      <c r="A493" s="67">
        <v>2</v>
      </c>
      <c r="B493" s="74"/>
      <c r="C493" s="68" t="str">
        <f t="shared" ref="C493:C506" si="65">IFERROR(VLOOKUP(B493,matakuliah,2,FALSE),"")</f>
        <v/>
      </c>
      <c r="D493" s="67" t="str">
        <f t="shared" ref="D493:D506" si="66">IFERROR(VLOOKUP(B493,matakuliah,3,FALSE),"")</f>
        <v/>
      </c>
      <c r="E493" s="74"/>
    </row>
    <row r="494" spans="1:5" ht="15.75" customHeight="1" x14ac:dyDescent="0.2">
      <c r="A494" s="67">
        <v>3</v>
      </c>
      <c r="B494" s="74"/>
      <c r="C494" s="68" t="str">
        <f t="shared" si="65"/>
        <v/>
      </c>
      <c r="D494" s="67" t="str">
        <f t="shared" si="66"/>
        <v/>
      </c>
      <c r="E494" s="74"/>
    </row>
    <row r="495" spans="1:5" ht="15.75" customHeight="1" x14ac:dyDescent="0.2">
      <c r="A495" s="67">
        <v>4</v>
      </c>
      <c r="B495" s="74"/>
      <c r="C495" s="68" t="str">
        <f t="shared" si="65"/>
        <v/>
      </c>
      <c r="D495" s="67" t="str">
        <f t="shared" si="66"/>
        <v/>
      </c>
      <c r="E495" s="74"/>
    </row>
    <row r="496" spans="1:5" ht="15.75" customHeight="1" x14ac:dyDescent="0.2">
      <c r="A496" s="67">
        <v>5</v>
      </c>
      <c r="B496" s="74"/>
      <c r="C496" s="68" t="str">
        <f t="shared" si="65"/>
        <v/>
      </c>
      <c r="D496" s="67" t="str">
        <f t="shared" si="66"/>
        <v/>
      </c>
      <c r="E496" s="74"/>
    </row>
    <row r="497" spans="1:5" ht="15.75" customHeight="1" x14ac:dyDescent="0.2">
      <c r="A497" s="67">
        <v>6</v>
      </c>
      <c r="B497" s="74"/>
      <c r="C497" s="68" t="str">
        <f t="shared" si="65"/>
        <v/>
      </c>
      <c r="D497" s="67" t="str">
        <f t="shared" si="66"/>
        <v/>
      </c>
      <c r="E497" s="74"/>
    </row>
    <row r="498" spans="1:5" ht="15.75" customHeight="1" x14ac:dyDescent="0.2">
      <c r="A498" s="67">
        <v>7</v>
      </c>
      <c r="B498" s="74"/>
      <c r="C498" s="68" t="str">
        <f t="shared" si="65"/>
        <v/>
      </c>
      <c r="D498" s="67" t="str">
        <f t="shared" si="66"/>
        <v/>
      </c>
      <c r="E498" s="74"/>
    </row>
    <row r="499" spans="1:5" ht="15.75" customHeight="1" x14ac:dyDescent="0.2">
      <c r="A499" s="67">
        <v>8</v>
      </c>
      <c r="B499" s="74"/>
      <c r="C499" s="68" t="str">
        <f t="shared" si="65"/>
        <v/>
      </c>
      <c r="D499" s="67" t="str">
        <f t="shared" si="66"/>
        <v/>
      </c>
      <c r="E499" s="74"/>
    </row>
    <row r="500" spans="1:5" ht="15.75" customHeight="1" x14ac:dyDescent="0.2">
      <c r="A500" s="67">
        <v>9</v>
      </c>
      <c r="B500" s="74"/>
      <c r="C500" s="68" t="str">
        <f t="shared" si="65"/>
        <v/>
      </c>
      <c r="D500" s="67" t="str">
        <f t="shared" si="66"/>
        <v/>
      </c>
      <c r="E500" s="74"/>
    </row>
    <row r="501" spans="1:5" ht="15.75" customHeight="1" x14ac:dyDescent="0.2">
      <c r="A501" s="67">
        <v>10</v>
      </c>
      <c r="B501" s="74"/>
      <c r="C501" s="68" t="str">
        <f t="shared" si="65"/>
        <v/>
      </c>
      <c r="D501" s="67" t="str">
        <f t="shared" si="66"/>
        <v/>
      </c>
      <c r="E501" s="74"/>
    </row>
    <row r="502" spans="1:5" ht="15.75" customHeight="1" x14ac:dyDescent="0.2">
      <c r="A502" s="67">
        <v>11</v>
      </c>
      <c r="B502" s="74"/>
      <c r="C502" s="68" t="str">
        <f t="shared" si="65"/>
        <v/>
      </c>
      <c r="D502" s="67" t="str">
        <f t="shared" si="66"/>
        <v/>
      </c>
      <c r="E502" s="74"/>
    </row>
    <row r="503" spans="1:5" ht="15.75" customHeight="1" x14ac:dyDescent="0.2">
      <c r="A503" s="67">
        <v>12</v>
      </c>
      <c r="B503" s="74"/>
      <c r="C503" s="68" t="str">
        <f t="shared" si="65"/>
        <v/>
      </c>
      <c r="D503" s="67" t="str">
        <f t="shared" si="66"/>
        <v/>
      </c>
      <c r="E503" s="74"/>
    </row>
    <row r="504" spans="1:5" ht="15.75" customHeight="1" x14ac:dyDescent="0.2">
      <c r="A504" s="67">
        <v>13</v>
      </c>
      <c r="B504" s="74"/>
      <c r="C504" s="68" t="str">
        <f t="shared" si="65"/>
        <v/>
      </c>
      <c r="D504" s="67" t="str">
        <f t="shared" si="66"/>
        <v/>
      </c>
      <c r="E504" s="74"/>
    </row>
    <row r="505" spans="1:5" ht="15.75" customHeight="1" x14ac:dyDescent="0.2">
      <c r="A505" s="67">
        <v>14</v>
      </c>
      <c r="B505" s="74"/>
      <c r="C505" s="68" t="str">
        <f t="shared" si="65"/>
        <v/>
      </c>
      <c r="D505" s="67" t="str">
        <f t="shared" si="66"/>
        <v/>
      </c>
      <c r="E505" s="74"/>
    </row>
    <row r="506" spans="1:5" ht="15.75" customHeight="1" x14ac:dyDescent="0.2">
      <c r="A506" s="67">
        <v>15</v>
      </c>
      <c r="B506" s="74"/>
      <c r="C506" s="68" t="str">
        <f t="shared" si="65"/>
        <v/>
      </c>
      <c r="D506" s="67" t="str">
        <f t="shared" si="66"/>
        <v/>
      </c>
      <c r="E506" s="74"/>
    </row>
    <row r="507" spans="1:5" ht="15.75" customHeight="1" x14ac:dyDescent="0.2">
      <c r="A507" s="72" t="s">
        <v>273</v>
      </c>
      <c r="B507" s="72"/>
      <c r="C507" s="72"/>
      <c r="D507" s="73">
        <f>IFERROR(D489*D492,0)</f>
        <v>0</v>
      </c>
      <c r="E507" s="94"/>
    </row>
  </sheetData>
  <dataConsolidate/>
  <mergeCells count="130">
    <mergeCell ref="A466:D466"/>
    <mergeCell ref="A467:C468"/>
    <mergeCell ref="D467:D468"/>
    <mergeCell ref="A488:D488"/>
    <mergeCell ref="A489:C490"/>
    <mergeCell ref="D489:D490"/>
    <mergeCell ref="Q10:Q11"/>
    <mergeCell ref="Q43:Q44"/>
    <mergeCell ref="Q75:Q76"/>
    <mergeCell ref="Q107:Q108"/>
    <mergeCell ref="Q139:Q140"/>
    <mergeCell ref="Q171:Q172"/>
    <mergeCell ref="Q203:Q204"/>
    <mergeCell ref="Q235:Q236"/>
    <mergeCell ref="A400:D400"/>
    <mergeCell ref="A401:C402"/>
    <mergeCell ref="D401:D402"/>
    <mergeCell ref="A422:D422"/>
    <mergeCell ref="A423:C424"/>
    <mergeCell ref="D423:D424"/>
    <mergeCell ref="A444:D444"/>
    <mergeCell ref="A445:C446"/>
    <mergeCell ref="D445:D446"/>
    <mergeCell ref="A328:D328"/>
    <mergeCell ref="A329:C330"/>
    <mergeCell ref="D329:D330"/>
    <mergeCell ref="A350:D350"/>
    <mergeCell ref="A351:C352"/>
    <mergeCell ref="D351:D352"/>
    <mergeCell ref="A378:D378"/>
    <mergeCell ref="A379:C380"/>
    <mergeCell ref="D379:D380"/>
    <mergeCell ref="A273:C274"/>
    <mergeCell ref="D273:D274"/>
    <mergeCell ref="A272:D272"/>
    <mergeCell ref="A300:D300"/>
    <mergeCell ref="A301:C302"/>
    <mergeCell ref="D301:D302"/>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P75:P76"/>
    <mergeCell ref="P43:P44"/>
    <mergeCell ref="P10:P11"/>
    <mergeCell ref="M10:M11"/>
    <mergeCell ref="O10:O11"/>
    <mergeCell ref="N10:N11"/>
    <mergeCell ref="I43:L43"/>
    <mergeCell ref="O107:O108"/>
    <mergeCell ref="N107:N108"/>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s>
  <phoneticPr fontId="16" type="noConversion"/>
  <conditionalFormatting sqref="M12 M237:M261 O237:O261 D77:H82 D149:H165 D237:H261 M14:M19 D12:H19 O12:O19 D142:H144 O21:O36 D21:H36 M21:M36 D45:H52 M54:M69 D54:H69 D86:H101 M86:M101 D109:H114 D118:H133 M118:M133 M142:M144 O142:O144 O148:O165 D148:D149 E148:H148 M173 O173 D173:H173 D194:H197 O194:O197 M194:M197 D175:H177 O175:O177 M175 M191:M192 O191:O192 D191:H192 O216:O229 M216:M229 D216:H229 D205:H206 M205 O205:O206 O118:O133 M77:M82 M109:M114 M179:M180 D179:H187 O179:O187 M183:M185 O45:O52 O54:O69 O77:O84 O86:O101 O109:O116 M45:M49 M51:M52 M148:M165">
    <cfRule type="notContainsBlanks" dxfId="204" priority="220">
      <formula>LEN(TRIM(D12))&gt;0</formula>
    </cfRule>
  </conditionalFormatting>
  <conditionalFormatting sqref="H6:J8">
    <cfRule type="cellIs" dxfId="203" priority="221" operator="equal">
      <formula>"OK"</formula>
    </cfRule>
  </conditionalFormatting>
  <conditionalFormatting sqref="H6:J8">
    <cfRule type="containsText" dxfId="202" priority="222" operator="containsText" text="Error">
      <formula>NOT(ISERROR(SEARCH(("Error"),(H10))))</formula>
    </cfRule>
  </conditionalFormatting>
  <conditionalFormatting sqref="C4">
    <cfRule type="notContainsBlanks" dxfId="201" priority="223">
      <formula>LEN(TRIM(C4))&gt;0</formula>
    </cfRule>
  </conditionalFormatting>
  <conditionalFormatting sqref="H6:J8">
    <cfRule type="containsText" dxfId="200" priority="218" operator="containsText" text="Error">
      <formula>NOT(ISERROR(SEARCH("Error",H6)))</formula>
    </cfRule>
  </conditionalFormatting>
  <conditionalFormatting sqref="J3">
    <cfRule type="cellIs" dxfId="199" priority="216" operator="equal">
      <formula>"OK"</formula>
    </cfRule>
  </conditionalFormatting>
  <conditionalFormatting sqref="J3">
    <cfRule type="containsText" dxfId="198" priority="217" operator="containsText" text="Error">
      <formula>NOT(ISERROR(SEARCH(("Error"),(J6))))</formula>
    </cfRule>
  </conditionalFormatting>
  <conditionalFormatting sqref="D20:H20 O20 M20">
    <cfRule type="notContainsBlanks" dxfId="197" priority="215">
      <formula>LEN(TRIM(D20))&gt;0</formula>
    </cfRule>
  </conditionalFormatting>
  <conditionalFormatting sqref="M53 D53:H53 O53">
    <cfRule type="notContainsBlanks" dxfId="196" priority="214">
      <formula>LEN(TRIM(D53))&gt;0</formula>
    </cfRule>
  </conditionalFormatting>
  <conditionalFormatting sqref="M83 D83:H83 O83">
    <cfRule type="notContainsBlanks" dxfId="195" priority="212">
      <formula>LEN(TRIM(D83))&gt;0</formula>
    </cfRule>
  </conditionalFormatting>
  <conditionalFormatting sqref="M115 D115:H115 O115">
    <cfRule type="notContainsBlanks" dxfId="194" priority="211">
      <formula>LEN(TRIM(D115))&gt;0</formula>
    </cfRule>
  </conditionalFormatting>
  <conditionalFormatting sqref="M116 D116:H116 O116">
    <cfRule type="notContainsBlanks" dxfId="193" priority="210">
      <formula>LEN(TRIM(D116))&gt;0</formula>
    </cfRule>
  </conditionalFormatting>
  <conditionalFormatting sqref="D147:H147 O147 M147">
    <cfRule type="notContainsBlanks" dxfId="192" priority="208">
      <formula>LEN(TRIM(D147))&gt;0</formula>
    </cfRule>
  </conditionalFormatting>
  <conditionalFormatting sqref="D145:H146 O145:O146 M145:M146">
    <cfRule type="notContainsBlanks" dxfId="191" priority="207">
      <formula>LEN(TRIM(D145))&gt;0</formula>
    </cfRule>
  </conditionalFormatting>
  <conditionalFormatting sqref="D187:H187 O187">
    <cfRule type="notContainsBlanks" dxfId="190" priority="206">
      <formula>LEN(TRIM(D187))&gt;0</formula>
    </cfRule>
  </conditionalFormatting>
  <conditionalFormatting sqref="D191:H191 M191 O191">
    <cfRule type="notContainsBlanks" dxfId="189" priority="203">
      <formula>LEN(TRIM(D191))&gt;0</formula>
    </cfRule>
  </conditionalFormatting>
  <conditionalFormatting sqref="M193 O193 D193:H193">
    <cfRule type="notContainsBlanks" dxfId="188" priority="202">
      <formula>LEN(TRIM(D193))&gt;0</formula>
    </cfRule>
  </conditionalFormatting>
  <conditionalFormatting sqref="D193:H193 M193 O193">
    <cfRule type="notContainsBlanks" dxfId="187" priority="201">
      <formula>LEN(TRIM(D193))&gt;0</formula>
    </cfRule>
  </conditionalFormatting>
  <conditionalFormatting sqref="D186:H186 O186">
    <cfRule type="notContainsBlanks" dxfId="186" priority="197">
      <formula>LEN(TRIM(D186))&gt;0</formula>
    </cfRule>
  </conditionalFormatting>
  <conditionalFormatting sqref="D186:H186 O186">
    <cfRule type="notContainsBlanks" dxfId="185" priority="196">
      <formula>LEN(TRIM(D186))&gt;0</formula>
    </cfRule>
  </conditionalFormatting>
  <conditionalFormatting sqref="D178:H178 O178">
    <cfRule type="notContainsBlanks" dxfId="184" priority="195">
      <formula>LEN(TRIM(D178))&gt;0</formula>
    </cfRule>
  </conditionalFormatting>
  <conditionalFormatting sqref="D179:H179 O179">
    <cfRule type="notContainsBlanks" dxfId="183" priority="194">
      <formula>LEN(TRIM(D179))&gt;0</formula>
    </cfRule>
  </conditionalFormatting>
  <conditionalFormatting sqref="D183:H183 O183">
    <cfRule type="notContainsBlanks" dxfId="182" priority="193">
      <formula>LEN(TRIM(D183))&gt;0</formula>
    </cfRule>
  </conditionalFormatting>
  <conditionalFormatting sqref="D184:H184 O184">
    <cfRule type="notContainsBlanks" dxfId="181" priority="192">
      <formula>LEN(TRIM(D184))&gt;0</formula>
    </cfRule>
  </conditionalFormatting>
  <conditionalFormatting sqref="D188:H188 O188">
    <cfRule type="notContainsBlanks" dxfId="180" priority="191">
      <formula>LEN(TRIM(D188))&gt;0</formula>
    </cfRule>
  </conditionalFormatting>
  <conditionalFormatting sqref="D189:H189 O189">
    <cfRule type="notContainsBlanks" dxfId="179" priority="190">
      <formula>LEN(TRIM(D189))&gt;0</formula>
    </cfRule>
  </conditionalFormatting>
  <conditionalFormatting sqref="O207 D207:H207">
    <cfRule type="notContainsBlanks" dxfId="178" priority="189">
      <formula>LEN(TRIM(D207))&gt;0</formula>
    </cfRule>
  </conditionalFormatting>
  <conditionalFormatting sqref="O209 D209:H209">
    <cfRule type="notContainsBlanks" dxfId="177" priority="187">
      <formula>LEN(TRIM(D209))&gt;0</formula>
    </cfRule>
  </conditionalFormatting>
  <conditionalFormatting sqref="O210 D210:H210">
    <cfRule type="notContainsBlanks" dxfId="176" priority="186">
      <formula>LEN(TRIM(D210))&gt;0</formula>
    </cfRule>
  </conditionalFormatting>
  <conditionalFormatting sqref="O210 M212:M213 D210:H210 D212:H213 O212:O213">
    <cfRule type="notContainsBlanks" dxfId="175" priority="185">
      <formula>LEN(TRIM(D210))&gt;0</formula>
    </cfRule>
  </conditionalFormatting>
  <conditionalFormatting sqref="O206 D206:H206">
    <cfRule type="notContainsBlanks" dxfId="174" priority="183">
      <formula>LEN(TRIM(D206))&gt;0</formula>
    </cfRule>
  </conditionalFormatting>
  <conditionalFormatting sqref="O207 D207:H207">
    <cfRule type="notContainsBlanks" dxfId="173" priority="182">
      <formula>LEN(TRIM(D207))&gt;0</formula>
    </cfRule>
  </conditionalFormatting>
  <conditionalFormatting sqref="O209 D209:H209">
    <cfRule type="notContainsBlanks" dxfId="172" priority="180">
      <formula>LEN(TRIM(D209))&gt;0</formula>
    </cfRule>
  </conditionalFormatting>
  <conditionalFormatting sqref="D212:H212 M212 O212">
    <cfRule type="notContainsBlanks" dxfId="171" priority="179">
      <formula>LEN(TRIM(D212))&gt;0</formula>
    </cfRule>
  </conditionalFormatting>
  <conditionalFormatting sqref="D190:H190 M190 O190">
    <cfRule type="notContainsBlanks" dxfId="170" priority="178">
      <formula>LEN(TRIM(D190))&gt;0</formula>
    </cfRule>
  </conditionalFormatting>
  <conditionalFormatting sqref="M141 O141 D141:H141">
    <cfRule type="notContainsBlanks" dxfId="169" priority="177">
      <formula>LEN(TRIM(D141))&gt;0</formula>
    </cfRule>
  </conditionalFormatting>
  <conditionalFormatting sqref="D141:H141 M141 O141">
    <cfRule type="notContainsBlanks" dxfId="168" priority="176">
      <formula>LEN(TRIM(D141))&gt;0</formula>
    </cfRule>
  </conditionalFormatting>
  <conditionalFormatting sqref="D174:H174 M174 O174">
    <cfRule type="notContainsBlanks" dxfId="167" priority="175">
      <formula>LEN(TRIM(D174))&gt;0</formula>
    </cfRule>
  </conditionalFormatting>
  <conditionalFormatting sqref="M179">
    <cfRule type="notContainsBlanks" dxfId="166" priority="174">
      <formula>LEN(TRIM(M179))&gt;0</formula>
    </cfRule>
  </conditionalFormatting>
  <conditionalFormatting sqref="M180:M184">
    <cfRule type="notContainsBlanks" dxfId="165" priority="172">
      <formula>LEN(TRIM(M180))&gt;0</formula>
    </cfRule>
  </conditionalFormatting>
  <conditionalFormatting sqref="M209:M210">
    <cfRule type="notContainsBlanks" dxfId="164" priority="171">
      <formula>LEN(TRIM(M209))&gt;0</formula>
    </cfRule>
  </conditionalFormatting>
  <conditionalFormatting sqref="M184:M189">
    <cfRule type="notContainsBlanks" dxfId="163" priority="170">
      <formula>LEN(TRIM(M184))&gt;0</formula>
    </cfRule>
  </conditionalFormatting>
  <conditionalFormatting sqref="M210 M212:M213">
    <cfRule type="notContainsBlanks" dxfId="162" priority="169">
      <formula>LEN(TRIM(M210))&gt;0</formula>
    </cfRule>
  </conditionalFormatting>
  <conditionalFormatting sqref="M176:M178">
    <cfRule type="notContainsBlanks" dxfId="161" priority="168">
      <formula>LEN(TRIM(M176))&gt;0</formula>
    </cfRule>
  </conditionalFormatting>
  <conditionalFormatting sqref="M206:M207">
    <cfRule type="notContainsBlanks" dxfId="160" priority="167">
      <formula>LEN(TRIM(M206))&gt;0</formula>
    </cfRule>
  </conditionalFormatting>
  <conditionalFormatting sqref="M85 D85:H85 O85">
    <cfRule type="notContainsBlanks" dxfId="159" priority="166">
      <formula>LEN(TRIM(D85))&gt;0</formula>
    </cfRule>
  </conditionalFormatting>
  <conditionalFormatting sqref="M117 D117:H117 O117">
    <cfRule type="notContainsBlanks" dxfId="158" priority="165">
      <formula>LEN(TRIM(D117))&gt;0</formula>
    </cfRule>
  </conditionalFormatting>
  <conditionalFormatting sqref="M84 D84:H84 O84">
    <cfRule type="notContainsBlanks" dxfId="157" priority="164">
      <formula>LEN(TRIM(D84))&gt;0</formula>
    </cfRule>
  </conditionalFormatting>
  <conditionalFormatting sqref="D213:H213 O213">
    <cfRule type="notContainsBlanks" dxfId="156" priority="163">
      <formula>LEN(TRIM(D213))&gt;0</formula>
    </cfRule>
  </conditionalFormatting>
  <conditionalFormatting sqref="M213">
    <cfRule type="notContainsBlanks" dxfId="155" priority="162">
      <formula>LEN(TRIM(M213))&gt;0</formula>
    </cfRule>
  </conditionalFormatting>
  <conditionalFormatting sqref="O209 D209:H209">
    <cfRule type="notContainsBlanks" dxfId="154" priority="161">
      <formula>LEN(TRIM(D209))&gt;0</formula>
    </cfRule>
  </conditionalFormatting>
  <conditionalFormatting sqref="O210 D210:H210">
    <cfRule type="notContainsBlanks" dxfId="153" priority="160">
      <formula>LEN(TRIM(D210))&gt;0</formula>
    </cfRule>
  </conditionalFormatting>
  <conditionalFormatting sqref="O209 D209:H209">
    <cfRule type="notContainsBlanks" dxfId="152" priority="158">
      <formula>LEN(TRIM(D209))&gt;0</formula>
    </cfRule>
  </conditionalFormatting>
  <conditionalFormatting sqref="O210 D210:H210">
    <cfRule type="notContainsBlanks" dxfId="151" priority="157">
      <formula>LEN(TRIM(D210))&gt;0</formula>
    </cfRule>
  </conditionalFormatting>
  <conditionalFormatting sqref="D213:H213 M213 O213">
    <cfRule type="notContainsBlanks" dxfId="150" priority="156">
      <formula>LEN(TRIM(D213))&gt;0</formula>
    </cfRule>
  </conditionalFormatting>
  <conditionalFormatting sqref="O208 M208 D208:H208">
    <cfRule type="notContainsBlanks" dxfId="149" priority="153">
      <formula>LEN(TRIM(D208))&gt;0</formula>
    </cfRule>
  </conditionalFormatting>
  <conditionalFormatting sqref="D208:H208 O208">
    <cfRule type="notContainsBlanks" dxfId="148" priority="152">
      <formula>LEN(TRIM(D208))&gt;0</formula>
    </cfRule>
  </conditionalFormatting>
  <conditionalFormatting sqref="M208">
    <cfRule type="notContainsBlanks" dxfId="147" priority="151">
      <formula>LEN(TRIM(M208))&gt;0</formula>
    </cfRule>
  </conditionalFormatting>
  <conditionalFormatting sqref="D213:H213 M213 O213">
    <cfRule type="notContainsBlanks" dxfId="146" priority="150">
      <formula>LEN(TRIM(D213))&gt;0</formula>
    </cfRule>
  </conditionalFormatting>
  <conditionalFormatting sqref="O212 D212:H212">
    <cfRule type="notContainsBlanks" dxfId="145" priority="147">
      <formula>LEN(TRIM(D212))&gt;0</formula>
    </cfRule>
  </conditionalFormatting>
  <conditionalFormatting sqref="D186:H186 O186">
    <cfRule type="notContainsBlanks" dxfId="144" priority="145">
      <formula>LEN(TRIM(D186))&gt;0</formula>
    </cfRule>
  </conditionalFormatting>
  <conditionalFormatting sqref="D185:H185 O185">
    <cfRule type="notContainsBlanks" dxfId="143" priority="144">
      <formula>LEN(TRIM(D185))&gt;0</formula>
    </cfRule>
  </conditionalFormatting>
  <conditionalFormatting sqref="D185:H185 O185">
    <cfRule type="notContainsBlanks" dxfId="142" priority="143">
      <formula>LEN(TRIM(D185))&gt;0</formula>
    </cfRule>
  </conditionalFormatting>
  <conditionalFormatting sqref="D182:H182 O182">
    <cfRule type="notContainsBlanks" dxfId="141" priority="142">
      <formula>LEN(TRIM(D182))&gt;0</formula>
    </cfRule>
  </conditionalFormatting>
  <conditionalFormatting sqref="D183:H183 O183">
    <cfRule type="notContainsBlanks" dxfId="140" priority="141">
      <formula>LEN(TRIM(D183))&gt;0</formula>
    </cfRule>
  </conditionalFormatting>
  <conditionalFormatting sqref="D187:H187 O187">
    <cfRule type="notContainsBlanks" dxfId="139" priority="140">
      <formula>LEN(TRIM(D187))&gt;0</formula>
    </cfRule>
  </conditionalFormatting>
  <conditionalFormatting sqref="D188:H188 O188">
    <cfRule type="notContainsBlanks" dxfId="138" priority="139">
      <formula>LEN(TRIM(D188))&gt;0</formula>
    </cfRule>
  </conditionalFormatting>
  <conditionalFormatting sqref="D211:H211 O211">
    <cfRule type="notContainsBlanks" dxfId="137" priority="138">
      <formula>LEN(TRIM(D211))&gt;0</formula>
    </cfRule>
  </conditionalFormatting>
  <conditionalFormatting sqref="M211">
    <cfRule type="notContainsBlanks" dxfId="136" priority="137">
      <formula>LEN(TRIM(M211))&gt;0</formula>
    </cfRule>
  </conditionalFormatting>
  <conditionalFormatting sqref="D211:H211 O211">
    <cfRule type="notContainsBlanks" dxfId="135" priority="136">
      <formula>LEN(TRIM(D211))&gt;0</formula>
    </cfRule>
  </conditionalFormatting>
  <conditionalFormatting sqref="D186:H186 O186">
    <cfRule type="notContainsBlanks" dxfId="134" priority="135">
      <formula>LEN(TRIM(D186))&gt;0</formula>
    </cfRule>
  </conditionalFormatting>
  <conditionalFormatting sqref="D185:H185 O185">
    <cfRule type="notContainsBlanks" dxfId="133" priority="134">
      <formula>LEN(TRIM(D185))&gt;0</formula>
    </cfRule>
  </conditionalFormatting>
  <conditionalFormatting sqref="D185:H185 O185">
    <cfRule type="notContainsBlanks" dxfId="132" priority="133">
      <formula>LEN(TRIM(D185))&gt;0</formula>
    </cfRule>
  </conditionalFormatting>
  <conditionalFormatting sqref="D183:H183 O183">
    <cfRule type="notContainsBlanks" dxfId="131" priority="132">
      <formula>LEN(TRIM(D183))&gt;0</formula>
    </cfRule>
  </conditionalFormatting>
  <conditionalFormatting sqref="D187:H187 O187">
    <cfRule type="notContainsBlanks" dxfId="130" priority="131">
      <formula>LEN(TRIM(D187))&gt;0</formula>
    </cfRule>
  </conditionalFormatting>
  <conditionalFormatting sqref="D185:H185 O185">
    <cfRule type="notContainsBlanks" dxfId="129" priority="130">
      <formula>LEN(TRIM(D185))&gt;0</formula>
    </cfRule>
  </conditionalFormatting>
  <conditionalFormatting sqref="D184:H184 O184">
    <cfRule type="notContainsBlanks" dxfId="128" priority="129">
      <formula>LEN(TRIM(D184))&gt;0</formula>
    </cfRule>
  </conditionalFormatting>
  <conditionalFormatting sqref="D184:H184 O184">
    <cfRule type="notContainsBlanks" dxfId="127" priority="128">
      <formula>LEN(TRIM(D184))&gt;0</formula>
    </cfRule>
  </conditionalFormatting>
  <conditionalFormatting sqref="D186:H186 O186">
    <cfRule type="notContainsBlanks" dxfId="126" priority="127">
      <formula>LEN(TRIM(D186))&gt;0</formula>
    </cfRule>
  </conditionalFormatting>
  <conditionalFormatting sqref="D187:H187 O187">
    <cfRule type="notContainsBlanks" dxfId="125" priority="126">
      <formula>LEN(TRIM(D187))&gt;0</formula>
    </cfRule>
  </conditionalFormatting>
  <conditionalFormatting sqref="M215 D215:H215 O215">
    <cfRule type="notContainsBlanks" dxfId="124" priority="125">
      <formula>LEN(TRIM(D215))&gt;0</formula>
    </cfRule>
  </conditionalFormatting>
  <conditionalFormatting sqref="D215:H215 O215">
    <cfRule type="notContainsBlanks" dxfId="123" priority="124">
      <formula>LEN(TRIM(D215))&gt;0</formula>
    </cfRule>
  </conditionalFormatting>
  <conditionalFormatting sqref="M215">
    <cfRule type="notContainsBlanks" dxfId="122" priority="123">
      <formula>LEN(TRIM(M215))&gt;0</formula>
    </cfRule>
  </conditionalFormatting>
  <conditionalFormatting sqref="D215:H215 O215">
    <cfRule type="notContainsBlanks" dxfId="121" priority="122">
      <formula>LEN(TRIM(D215))&gt;0</formula>
    </cfRule>
  </conditionalFormatting>
  <conditionalFormatting sqref="M215">
    <cfRule type="notContainsBlanks" dxfId="120" priority="121">
      <formula>LEN(TRIM(M215))&gt;0</formula>
    </cfRule>
  </conditionalFormatting>
  <conditionalFormatting sqref="D215:H215 M215 O215">
    <cfRule type="notContainsBlanks" dxfId="119" priority="120">
      <formula>LEN(TRIM(D215))&gt;0</formula>
    </cfRule>
  </conditionalFormatting>
  <conditionalFormatting sqref="D214:H214 O214">
    <cfRule type="notContainsBlanks" dxfId="118" priority="119">
      <formula>LEN(TRIM(D214))&gt;0</formula>
    </cfRule>
  </conditionalFormatting>
  <conditionalFormatting sqref="D214:H214 O214">
    <cfRule type="notContainsBlanks" dxfId="117" priority="118">
      <formula>LEN(TRIM(D214))&gt;0</formula>
    </cfRule>
  </conditionalFormatting>
  <conditionalFormatting sqref="M214">
    <cfRule type="notContainsBlanks" dxfId="116" priority="117">
      <formula>LEN(TRIM(M214))&gt;0</formula>
    </cfRule>
  </conditionalFormatting>
  <conditionalFormatting sqref="D214:H214 O214">
    <cfRule type="notContainsBlanks" dxfId="115" priority="116">
      <formula>LEN(TRIM(D214))&gt;0</formula>
    </cfRule>
  </conditionalFormatting>
  <conditionalFormatting sqref="D214:H214 O214">
    <cfRule type="notContainsBlanks" dxfId="114" priority="115">
      <formula>LEN(TRIM(D214))&gt;0</formula>
    </cfRule>
  </conditionalFormatting>
  <conditionalFormatting sqref="D214:H214 O214">
    <cfRule type="notContainsBlanks" dxfId="113" priority="114">
      <formula>LEN(TRIM(D214))&gt;0</formula>
    </cfRule>
  </conditionalFormatting>
  <conditionalFormatting sqref="D12:D19">
    <cfRule type="notContainsBlanks" dxfId="112" priority="113">
      <formula>LEN(TRIM(D12))&gt;0</formula>
    </cfRule>
  </conditionalFormatting>
  <conditionalFormatting sqref="D20:D21">
    <cfRule type="notContainsBlanks" dxfId="111" priority="112">
      <formula>LEN(TRIM(D20))&gt;0</formula>
    </cfRule>
  </conditionalFormatting>
  <conditionalFormatting sqref="D22">
    <cfRule type="notContainsBlanks" dxfId="110" priority="111">
      <formula>LEN(TRIM(D22))&gt;0</formula>
    </cfRule>
  </conditionalFormatting>
  <conditionalFormatting sqref="D24:D26">
    <cfRule type="notContainsBlanks" dxfId="109" priority="110">
      <formula>LEN(TRIM(D24))&gt;0</formula>
    </cfRule>
  </conditionalFormatting>
  <conditionalFormatting sqref="D23">
    <cfRule type="notContainsBlanks" dxfId="108" priority="109">
      <formula>LEN(TRIM(D23))&gt;0</formula>
    </cfRule>
  </conditionalFormatting>
  <conditionalFormatting sqref="O53">
    <cfRule type="notContainsBlanks" dxfId="107" priority="108">
      <formula>LEN(TRIM(O53))&gt;0</formula>
    </cfRule>
  </conditionalFormatting>
  <conditionalFormatting sqref="O85">
    <cfRule type="notContainsBlanks" dxfId="106" priority="107">
      <formula>LEN(TRIM(O85))&gt;0</formula>
    </cfRule>
  </conditionalFormatting>
  <conditionalFormatting sqref="O85">
    <cfRule type="notContainsBlanks" dxfId="105" priority="106">
      <formula>LEN(TRIM(O85))&gt;0</formula>
    </cfRule>
  </conditionalFormatting>
  <conditionalFormatting sqref="O115">
    <cfRule type="notContainsBlanks" dxfId="104" priority="105">
      <formula>LEN(TRIM(O115))&gt;0</formula>
    </cfRule>
  </conditionalFormatting>
  <conditionalFormatting sqref="O117">
    <cfRule type="notContainsBlanks" dxfId="103" priority="104">
      <formula>LEN(TRIM(O117))&gt;0</formula>
    </cfRule>
  </conditionalFormatting>
  <conditionalFormatting sqref="O116">
    <cfRule type="notContainsBlanks" dxfId="102" priority="103">
      <formula>LEN(TRIM(O116))&gt;0</formula>
    </cfRule>
  </conditionalFormatting>
  <conditionalFormatting sqref="O117">
    <cfRule type="notContainsBlanks" dxfId="101" priority="102">
      <formula>LEN(TRIM(O117))&gt;0</formula>
    </cfRule>
  </conditionalFormatting>
  <conditionalFormatting sqref="O117">
    <cfRule type="notContainsBlanks" dxfId="100" priority="101">
      <formula>LEN(TRIM(O117))&gt;0</formula>
    </cfRule>
  </conditionalFormatting>
  <conditionalFormatting sqref="M50">
    <cfRule type="notContainsBlanks" dxfId="99" priority="100">
      <formula>LEN(TRIM(M50))&gt;0</formula>
    </cfRule>
  </conditionalFormatting>
  <conditionalFormatting sqref="M51">
    <cfRule type="notContainsBlanks" dxfId="98" priority="99">
      <formula>LEN(TRIM(M51))&gt;0</formula>
    </cfRule>
  </conditionalFormatting>
  <conditionalFormatting sqref="D153:D159">
    <cfRule type="notContainsBlanks" dxfId="97" priority="98">
      <formula>LEN(TRIM(D153))&gt;0</formula>
    </cfRule>
  </conditionalFormatting>
  <conditionalFormatting sqref="D142:D152">
    <cfRule type="notContainsBlanks" dxfId="96" priority="97">
      <formula>LEN(TRIM(D142))&gt;0</formula>
    </cfRule>
  </conditionalFormatting>
  <conditionalFormatting sqref="D141">
    <cfRule type="notContainsBlanks" dxfId="95" priority="96">
      <formula>LEN(TRIM(D141))&gt;0</formula>
    </cfRule>
  </conditionalFormatting>
  <conditionalFormatting sqref="D153">
    <cfRule type="notContainsBlanks" dxfId="94" priority="95">
      <formula>LEN(TRIM(D153))&gt;0</formula>
    </cfRule>
  </conditionalFormatting>
  <conditionalFormatting sqref="D142:D146">
    <cfRule type="notContainsBlanks" dxfId="93" priority="94">
      <formula>LEN(TRIM(D142))&gt;0</formula>
    </cfRule>
  </conditionalFormatting>
  <conditionalFormatting sqref="D141">
    <cfRule type="notContainsBlanks" dxfId="92" priority="93">
      <formula>LEN(TRIM(D141))&gt;0</formula>
    </cfRule>
  </conditionalFormatting>
  <conditionalFormatting sqref="D147:D152">
    <cfRule type="notContainsBlanks" dxfId="91" priority="92">
      <formula>LEN(TRIM(D147))&gt;0</formula>
    </cfRule>
  </conditionalFormatting>
  <conditionalFormatting sqref="D154:D156">
    <cfRule type="notContainsBlanks" dxfId="90" priority="91">
      <formula>LEN(TRIM(D154))&gt;0</formula>
    </cfRule>
  </conditionalFormatting>
  <conditionalFormatting sqref="O142:O156">
    <cfRule type="notContainsBlanks" dxfId="89" priority="90">
      <formula>LEN(TRIM(O142))&gt;0</formula>
    </cfRule>
  </conditionalFormatting>
  <conditionalFormatting sqref="O142:O156">
    <cfRule type="notContainsBlanks" dxfId="88" priority="89">
      <formula>LEN(TRIM(O142))&gt;0</formula>
    </cfRule>
  </conditionalFormatting>
  <conditionalFormatting sqref="D276:D281">
    <cfRule type="notContainsBlanks" dxfId="87" priority="88">
      <formula>LEN(TRIM(D276))&gt;0</formula>
    </cfRule>
  </conditionalFormatting>
  <conditionalFormatting sqref="D276:D281">
    <cfRule type="notContainsBlanks" dxfId="86" priority="87">
      <formula>LEN(TRIM(D276))&gt;0</formula>
    </cfRule>
  </conditionalFormatting>
  <conditionalFormatting sqref="D276:D281">
    <cfRule type="notContainsBlanks" dxfId="85" priority="86">
      <formula>LEN(TRIM(D276))&gt;0</formula>
    </cfRule>
  </conditionalFormatting>
  <conditionalFormatting sqref="D304:D306">
    <cfRule type="notContainsBlanks" dxfId="84" priority="85">
      <formula>LEN(TRIM(D304))&gt;0</formula>
    </cfRule>
  </conditionalFormatting>
  <conditionalFormatting sqref="D307">
    <cfRule type="notContainsBlanks" dxfId="83" priority="84">
      <formula>LEN(TRIM(D307))&gt;0</formula>
    </cfRule>
  </conditionalFormatting>
  <conditionalFormatting sqref="D304:D307">
    <cfRule type="notContainsBlanks" dxfId="82" priority="83">
      <formula>LEN(TRIM(D304))&gt;0</formula>
    </cfRule>
  </conditionalFormatting>
  <conditionalFormatting sqref="D304:D307">
    <cfRule type="notContainsBlanks" dxfId="81" priority="82">
      <formula>LEN(TRIM(D304))&gt;0</formula>
    </cfRule>
  </conditionalFormatting>
  <conditionalFormatting sqref="D332:D336">
    <cfRule type="notContainsBlanks" dxfId="80" priority="81">
      <formula>LEN(TRIM(D332))&gt;0</formula>
    </cfRule>
  </conditionalFormatting>
  <conditionalFormatting sqref="D332:D336">
    <cfRule type="notContainsBlanks" dxfId="79" priority="80">
      <formula>LEN(TRIM(D332))&gt;0</formula>
    </cfRule>
  </conditionalFormatting>
  <conditionalFormatting sqref="D332:D336">
    <cfRule type="notContainsBlanks" dxfId="78" priority="79">
      <formula>LEN(TRIM(D332))&gt;0</formula>
    </cfRule>
  </conditionalFormatting>
  <conditionalFormatting sqref="D142:H144 M142:M144 O142:O144 O148:O153 D148:H153 M148:M153">
    <cfRule type="notContainsBlanks" dxfId="77" priority="78">
      <formula>LEN(TRIM(D142))&gt;0</formula>
    </cfRule>
  </conditionalFormatting>
  <conditionalFormatting sqref="D147:H147 O147 M147">
    <cfRule type="notContainsBlanks" dxfId="76" priority="77">
      <formula>LEN(TRIM(D147))&gt;0</formula>
    </cfRule>
  </conditionalFormatting>
  <conditionalFormatting sqref="D145:H146 O145:O146 M145:M146">
    <cfRule type="notContainsBlanks" dxfId="75" priority="76">
      <formula>LEN(TRIM(D145))&gt;0</formula>
    </cfRule>
  </conditionalFormatting>
  <conditionalFormatting sqref="M141 O141 D141:H141">
    <cfRule type="notContainsBlanks" dxfId="74" priority="75">
      <formula>LEN(TRIM(D141))&gt;0</formula>
    </cfRule>
  </conditionalFormatting>
  <conditionalFormatting sqref="D141:H141 M141 O141">
    <cfRule type="notContainsBlanks" dxfId="73" priority="74">
      <formula>LEN(TRIM(D141))&gt;0</formula>
    </cfRule>
  </conditionalFormatting>
  <conditionalFormatting sqref="D153">
    <cfRule type="notContainsBlanks" dxfId="72" priority="73">
      <formula>LEN(TRIM(D153))&gt;0</formula>
    </cfRule>
  </conditionalFormatting>
  <conditionalFormatting sqref="D142:D152">
    <cfRule type="notContainsBlanks" dxfId="71" priority="72">
      <formula>LEN(TRIM(D142))&gt;0</formula>
    </cfRule>
  </conditionalFormatting>
  <conditionalFormatting sqref="D141">
    <cfRule type="notContainsBlanks" dxfId="70" priority="71">
      <formula>LEN(TRIM(D141))&gt;0</formula>
    </cfRule>
  </conditionalFormatting>
  <conditionalFormatting sqref="D153">
    <cfRule type="notContainsBlanks" dxfId="69" priority="70">
      <formula>LEN(TRIM(D153))&gt;0</formula>
    </cfRule>
  </conditionalFormatting>
  <conditionalFormatting sqref="D142:D146">
    <cfRule type="notContainsBlanks" dxfId="68" priority="69">
      <formula>LEN(TRIM(D142))&gt;0</formula>
    </cfRule>
  </conditionalFormatting>
  <conditionalFormatting sqref="D141">
    <cfRule type="notContainsBlanks" dxfId="67" priority="68">
      <formula>LEN(TRIM(D141))&gt;0</formula>
    </cfRule>
  </conditionalFormatting>
  <conditionalFormatting sqref="D147:D152">
    <cfRule type="notContainsBlanks" dxfId="66" priority="67">
      <formula>LEN(TRIM(D147))&gt;0</formula>
    </cfRule>
  </conditionalFormatting>
  <conditionalFormatting sqref="O142:O153">
    <cfRule type="notContainsBlanks" dxfId="65" priority="66">
      <formula>LEN(TRIM(O142))&gt;0</formula>
    </cfRule>
  </conditionalFormatting>
  <conditionalFormatting sqref="O142:O153">
    <cfRule type="notContainsBlanks" dxfId="64" priority="65">
      <formula>LEN(TRIM(O142))&gt;0</formula>
    </cfRule>
  </conditionalFormatting>
  <conditionalFormatting sqref="D154:D159">
    <cfRule type="notContainsBlanks" dxfId="63" priority="64">
      <formula>LEN(TRIM(D154))&gt;0</formula>
    </cfRule>
  </conditionalFormatting>
  <conditionalFormatting sqref="D205:D207">
    <cfRule type="notContainsBlanks" dxfId="62" priority="63">
      <formula>LEN(TRIM(D205))&gt;0</formula>
    </cfRule>
  </conditionalFormatting>
  <conditionalFormatting sqref="D208:D210">
    <cfRule type="notContainsBlanks" dxfId="61" priority="62">
      <formula>LEN(TRIM(D208))&gt;0</formula>
    </cfRule>
  </conditionalFormatting>
  <conditionalFormatting sqref="D211:D213">
    <cfRule type="notContainsBlanks" dxfId="60" priority="61">
      <formula>LEN(TRIM(D211))&gt;0</formula>
    </cfRule>
  </conditionalFormatting>
  <conditionalFormatting sqref="D354:D356">
    <cfRule type="notContainsBlanks" dxfId="59" priority="60">
      <formula>LEN(TRIM(D354))&gt;0</formula>
    </cfRule>
  </conditionalFormatting>
  <conditionalFormatting sqref="D354:D356">
    <cfRule type="notContainsBlanks" dxfId="58" priority="59">
      <formula>LEN(TRIM(D354))&gt;0</formula>
    </cfRule>
  </conditionalFormatting>
  <conditionalFormatting sqref="D354:D356">
    <cfRule type="notContainsBlanks" dxfId="57" priority="58">
      <formula>LEN(TRIM(D354))&gt;0</formula>
    </cfRule>
  </conditionalFormatting>
  <conditionalFormatting sqref="D354:D356">
    <cfRule type="notContainsBlanks" dxfId="56" priority="57">
      <formula>LEN(TRIM(D354))&gt;0</formula>
    </cfRule>
  </conditionalFormatting>
  <conditionalFormatting sqref="D357:D358">
    <cfRule type="notContainsBlanks" dxfId="55" priority="56">
      <formula>LEN(TRIM(D357))&gt;0</formula>
    </cfRule>
  </conditionalFormatting>
  <conditionalFormatting sqref="D359">
    <cfRule type="notContainsBlanks" dxfId="54" priority="55">
      <formula>LEN(TRIM(D359))&gt;0</formula>
    </cfRule>
  </conditionalFormatting>
  <conditionalFormatting sqref="D358">
    <cfRule type="notContainsBlanks" dxfId="53" priority="54">
      <formula>LEN(TRIM(D358))&gt;0</formula>
    </cfRule>
  </conditionalFormatting>
  <conditionalFormatting sqref="D359">
    <cfRule type="notContainsBlanks" dxfId="52" priority="53">
      <formula>LEN(TRIM(D359))&gt;0</formula>
    </cfRule>
  </conditionalFormatting>
  <conditionalFormatting sqref="D357:D359">
    <cfRule type="notContainsBlanks" dxfId="51" priority="52">
      <formula>LEN(TRIM(D357))&gt;0</formula>
    </cfRule>
  </conditionalFormatting>
  <conditionalFormatting sqref="D360:D362">
    <cfRule type="notContainsBlanks" dxfId="50" priority="51">
      <formula>LEN(TRIM(D360))&gt;0</formula>
    </cfRule>
  </conditionalFormatting>
  <conditionalFormatting sqref="D360:D362">
    <cfRule type="notContainsBlanks" dxfId="49" priority="50">
      <formula>LEN(TRIM(D360))&gt;0</formula>
    </cfRule>
  </conditionalFormatting>
  <conditionalFormatting sqref="D360:D362">
    <cfRule type="notContainsBlanks" dxfId="48" priority="49">
      <formula>LEN(TRIM(D360))&gt;0</formula>
    </cfRule>
  </conditionalFormatting>
  <conditionalFormatting sqref="D364">
    <cfRule type="notContainsBlanks" dxfId="47" priority="48">
      <formula>LEN(TRIM(D364))&gt;0</formula>
    </cfRule>
  </conditionalFormatting>
  <conditionalFormatting sqref="D365">
    <cfRule type="notContainsBlanks" dxfId="46" priority="47">
      <formula>LEN(TRIM(D365))&gt;0</formula>
    </cfRule>
  </conditionalFormatting>
  <conditionalFormatting sqref="D365">
    <cfRule type="notContainsBlanks" dxfId="45" priority="46">
      <formula>LEN(TRIM(D365))&gt;0</formula>
    </cfRule>
  </conditionalFormatting>
  <conditionalFormatting sqref="D364">
    <cfRule type="notContainsBlanks" dxfId="44" priority="45">
      <formula>LEN(TRIM(D364))&gt;0</formula>
    </cfRule>
  </conditionalFormatting>
  <conditionalFormatting sqref="D364">
    <cfRule type="notContainsBlanks" dxfId="43" priority="44">
      <formula>LEN(TRIM(D364))&gt;0</formula>
    </cfRule>
  </conditionalFormatting>
  <conditionalFormatting sqref="D365">
    <cfRule type="notContainsBlanks" dxfId="42" priority="43">
      <formula>LEN(TRIM(D365))&gt;0</formula>
    </cfRule>
  </conditionalFormatting>
  <conditionalFormatting sqref="D364">
    <cfRule type="notContainsBlanks" dxfId="41" priority="42">
      <formula>LEN(TRIM(D364))&gt;0</formula>
    </cfRule>
  </conditionalFormatting>
  <conditionalFormatting sqref="D365">
    <cfRule type="notContainsBlanks" dxfId="40" priority="41">
      <formula>LEN(TRIM(D365))&gt;0</formula>
    </cfRule>
  </conditionalFormatting>
  <conditionalFormatting sqref="D363">
    <cfRule type="notContainsBlanks" dxfId="39" priority="40">
      <formula>LEN(TRIM(D363))&gt;0</formula>
    </cfRule>
  </conditionalFormatting>
  <conditionalFormatting sqref="D363">
    <cfRule type="notContainsBlanks" dxfId="38" priority="39">
      <formula>LEN(TRIM(D363))&gt;0</formula>
    </cfRule>
  </conditionalFormatting>
  <conditionalFormatting sqref="D363:D365">
    <cfRule type="notContainsBlanks" dxfId="37" priority="38">
      <formula>LEN(TRIM(D363))&gt;0</formula>
    </cfRule>
  </conditionalFormatting>
  <conditionalFormatting sqref="D382:D383">
    <cfRule type="notContainsBlanks" dxfId="36" priority="37">
      <formula>LEN(TRIM(D382))&gt;0</formula>
    </cfRule>
  </conditionalFormatting>
  <conditionalFormatting sqref="D384">
    <cfRule type="notContainsBlanks" dxfId="35" priority="36">
      <formula>LEN(TRIM(D384))&gt;0</formula>
    </cfRule>
  </conditionalFormatting>
  <conditionalFormatting sqref="D383">
    <cfRule type="notContainsBlanks" dxfId="34" priority="35">
      <formula>LEN(TRIM(D383))&gt;0</formula>
    </cfRule>
  </conditionalFormatting>
  <conditionalFormatting sqref="D384">
    <cfRule type="notContainsBlanks" dxfId="33" priority="34">
      <formula>LEN(TRIM(D384))&gt;0</formula>
    </cfRule>
  </conditionalFormatting>
  <conditionalFormatting sqref="D382:D384">
    <cfRule type="notContainsBlanks" dxfId="32" priority="33">
      <formula>LEN(TRIM(D382))&gt;0</formula>
    </cfRule>
  </conditionalFormatting>
  <conditionalFormatting sqref="D386">
    <cfRule type="notContainsBlanks" dxfId="31" priority="32">
      <formula>LEN(TRIM(D386))&gt;0</formula>
    </cfRule>
  </conditionalFormatting>
  <conditionalFormatting sqref="D387">
    <cfRule type="notContainsBlanks" dxfId="30" priority="31">
      <formula>LEN(TRIM(D387))&gt;0</formula>
    </cfRule>
  </conditionalFormatting>
  <conditionalFormatting sqref="D387">
    <cfRule type="notContainsBlanks" dxfId="29" priority="30">
      <formula>LEN(TRIM(D387))&gt;0</formula>
    </cfRule>
  </conditionalFormatting>
  <conditionalFormatting sqref="D386">
    <cfRule type="notContainsBlanks" dxfId="28" priority="29">
      <formula>LEN(TRIM(D386))&gt;0</formula>
    </cfRule>
  </conditionalFormatting>
  <conditionalFormatting sqref="D386">
    <cfRule type="notContainsBlanks" dxfId="27" priority="28">
      <formula>LEN(TRIM(D386))&gt;0</formula>
    </cfRule>
  </conditionalFormatting>
  <conditionalFormatting sqref="D387">
    <cfRule type="notContainsBlanks" dxfId="26" priority="27">
      <formula>LEN(TRIM(D387))&gt;0</formula>
    </cfRule>
  </conditionalFormatting>
  <conditionalFormatting sqref="D386">
    <cfRule type="notContainsBlanks" dxfId="25" priority="26">
      <formula>LEN(TRIM(D386))&gt;0</formula>
    </cfRule>
  </conditionalFormatting>
  <conditionalFormatting sqref="D387">
    <cfRule type="notContainsBlanks" dxfId="24" priority="25">
      <formula>LEN(TRIM(D387))&gt;0</formula>
    </cfRule>
  </conditionalFormatting>
  <conditionalFormatting sqref="D385">
    <cfRule type="notContainsBlanks" dxfId="23" priority="24">
      <formula>LEN(TRIM(D385))&gt;0</formula>
    </cfRule>
  </conditionalFormatting>
  <conditionalFormatting sqref="D385">
    <cfRule type="notContainsBlanks" dxfId="22" priority="23">
      <formula>LEN(TRIM(D385))&gt;0</formula>
    </cfRule>
  </conditionalFormatting>
  <conditionalFormatting sqref="D385:D387">
    <cfRule type="notContainsBlanks" dxfId="21" priority="22">
      <formula>LEN(TRIM(D385))&gt;0</formula>
    </cfRule>
  </conditionalFormatting>
  <conditionalFormatting sqref="D357:D359">
    <cfRule type="notContainsBlanks" dxfId="20" priority="21">
      <formula>LEN(TRIM(D357))&gt;0</formula>
    </cfRule>
  </conditionalFormatting>
  <conditionalFormatting sqref="D357:D359">
    <cfRule type="notContainsBlanks" dxfId="19" priority="20">
      <formula>LEN(TRIM(D357))&gt;0</formula>
    </cfRule>
  </conditionalFormatting>
  <conditionalFormatting sqref="D357:D359">
    <cfRule type="notContainsBlanks" dxfId="18" priority="19">
      <formula>LEN(TRIM(D357))&gt;0</formula>
    </cfRule>
  </conditionalFormatting>
  <conditionalFormatting sqref="D404:D405">
    <cfRule type="notContainsBlanks" dxfId="17" priority="18">
      <formula>LEN(TRIM(D404))&gt;0</formula>
    </cfRule>
  </conditionalFormatting>
  <conditionalFormatting sqref="D405">
    <cfRule type="notContainsBlanks" dxfId="16" priority="17">
      <formula>LEN(TRIM(D405))&gt;0</formula>
    </cfRule>
  </conditionalFormatting>
  <conditionalFormatting sqref="D404:D405">
    <cfRule type="notContainsBlanks" dxfId="15" priority="16">
      <formula>LEN(TRIM(D404))&gt;0</formula>
    </cfRule>
  </conditionalFormatting>
  <conditionalFormatting sqref="D407">
    <cfRule type="notContainsBlanks" dxfId="14" priority="15">
      <formula>LEN(TRIM(D407))&gt;0</formula>
    </cfRule>
  </conditionalFormatting>
  <conditionalFormatting sqref="D407">
    <cfRule type="notContainsBlanks" dxfId="13" priority="14">
      <formula>LEN(TRIM(D407))&gt;0</formula>
    </cfRule>
  </conditionalFormatting>
  <conditionalFormatting sqref="D407">
    <cfRule type="notContainsBlanks" dxfId="12" priority="13">
      <formula>LEN(TRIM(D407))&gt;0</formula>
    </cfRule>
  </conditionalFormatting>
  <conditionalFormatting sqref="D407">
    <cfRule type="notContainsBlanks" dxfId="11" priority="12">
      <formula>LEN(TRIM(D407))&gt;0</formula>
    </cfRule>
  </conditionalFormatting>
  <conditionalFormatting sqref="D407">
    <cfRule type="notContainsBlanks" dxfId="10" priority="11">
      <formula>LEN(TRIM(D407))&gt;0</formula>
    </cfRule>
  </conditionalFormatting>
  <conditionalFormatting sqref="D406">
    <cfRule type="notContainsBlanks" dxfId="9" priority="10">
      <formula>LEN(TRIM(D406))&gt;0</formula>
    </cfRule>
  </conditionalFormatting>
  <conditionalFormatting sqref="D406">
    <cfRule type="notContainsBlanks" dxfId="8" priority="9">
      <formula>LEN(TRIM(D406))&gt;0</formula>
    </cfRule>
  </conditionalFormatting>
  <conditionalFormatting sqref="D406">
    <cfRule type="notContainsBlanks" dxfId="7" priority="8">
      <formula>LEN(TRIM(D406))&gt;0</formula>
    </cfRule>
  </conditionalFormatting>
  <conditionalFormatting sqref="D382">
    <cfRule type="notContainsBlanks" dxfId="6" priority="7">
      <formula>LEN(TRIM(D382))&gt;0</formula>
    </cfRule>
  </conditionalFormatting>
  <conditionalFormatting sqref="D382">
    <cfRule type="notContainsBlanks" dxfId="5" priority="6">
      <formula>LEN(TRIM(D382))&gt;0</formula>
    </cfRule>
  </conditionalFormatting>
  <conditionalFormatting sqref="D383">
    <cfRule type="notContainsBlanks" dxfId="4" priority="5">
      <formula>LEN(TRIM(D383))&gt;0</formula>
    </cfRule>
  </conditionalFormatting>
  <conditionalFormatting sqref="D383">
    <cfRule type="notContainsBlanks" dxfId="3" priority="4">
      <formula>LEN(TRIM(D383))&gt;0</formula>
    </cfRule>
  </conditionalFormatting>
  <conditionalFormatting sqref="D383">
    <cfRule type="notContainsBlanks" dxfId="2" priority="3">
      <formula>LEN(TRIM(D383))&gt;0</formula>
    </cfRule>
  </conditionalFormatting>
  <conditionalFormatting sqref="D383">
    <cfRule type="notContainsBlanks" dxfId="1" priority="2">
      <formula>LEN(TRIM(D383))&gt;0</formula>
    </cfRule>
  </conditionalFormatting>
  <conditionalFormatting sqref="D383">
    <cfRule type="notContainsBlanks" dxfId="0" priority="1">
      <formula>LEN(TRIM(D383))&gt;0</formula>
    </cfRule>
  </conditionalFormatting>
  <dataValidations count="5">
    <dataValidation type="whole" operator="greaterThanOrEqual" allowBlank="1" showDropDown="1" showInputMessage="1" showErrorMessage="1" prompt="Masukkan angka" sqref="E77:H101 E12:H36 E45:H69 E173:H197 E109:H133 E205:H229 E237:H261 E141:H165">
      <formula1>0</formula1>
    </dataValidation>
    <dataValidation type="custom" allowBlank="1" showDropDown="1" showErrorMessage="1" sqref="C4">
      <formula1>IF(LEN(C4)=3,TRUE,FALSE)</formula1>
    </dataValidation>
    <dataValidation type="decimal" allowBlank="1" showDropDown="1" sqref="O237:O262 O45:O70 O12:O37 O205:O230 O173:O198 O77:O102 O109:O134 O141:O166">
      <formula1>10</formula1>
      <formula2>100</formula2>
    </dataValidation>
    <dataValidation type="custom" allowBlank="1" showInputMessage="1" showErrorMessage="1" promptTitle="Masukkan huruf V Kapital" prompt="Masukkan hanya huruf V kapital" sqref="I12:L19 I21:L36">
      <formula1>ISNUMBER(FIND("V",I12))</formula1>
    </dataValidation>
    <dataValidation type="custom" allowBlank="1" showInputMessage="1" showErrorMessage="1" promptTitle="Masukkan hanya huruf V kapital" sqref="Q237:Q261 Q12:Q36 Q45:Q69 Q173:Q197 Q109:Q133 Q205:Q229 Q77:Q101 Q141:Q165">
      <formula1>ISNUMBER(FIND("V",Q12))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D12" sqref="D12"/>
    </sheetView>
  </sheetViews>
  <sheetFormatPr defaultColWidth="11.42578125" defaultRowHeight="12.75" x14ac:dyDescent="0.2"/>
  <cols>
    <col min="2" max="2" width="25.85546875" customWidth="1"/>
  </cols>
  <sheetData>
    <row r="1" spans="1:3" s="43" customFormat="1" x14ac:dyDescent="0.2">
      <c r="A1" s="33" t="s">
        <v>254</v>
      </c>
    </row>
    <row r="2" spans="1:3" x14ac:dyDescent="0.2">
      <c r="B2" s="49" t="s">
        <v>187</v>
      </c>
      <c r="C2" s="49" t="s">
        <v>261</v>
      </c>
    </row>
    <row r="3" spans="1:3" x14ac:dyDescent="0.2">
      <c r="B3" s="59" t="s">
        <v>250</v>
      </c>
      <c r="C3" s="59" t="s">
        <v>262</v>
      </c>
    </row>
    <row r="4" spans="1:3" x14ac:dyDescent="0.2">
      <c r="B4" s="59" t="s">
        <v>251</v>
      </c>
      <c r="C4" s="59" t="s">
        <v>262</v>
      </c>
    </row>
    <row r="5" spans="1:3" x14ac:dyDescent="0.2">
      <c r="B5" s="59" t="s">
        <v>255</v>
      </c>
      <c r="C5" s="59" t="s">
        <v>262</v>
      </c>
    </row>
    <row r="6" spans="1:3" x14ac:dyDescent="0.2">
      <c r="B6" s="59" t="s">
        <v>256</v>
      </c>
      <c r="C6" s="59" t="s">
        <v>262</v>
      </c>
    </row>
    <row r="7" spans="1:3" s="111" customFormat="1" x14ac:dyDescent="0.2">
      <c r="B7" s="59" t="s">
        <v>11</v>
      </c>
      <c r="C7" s="59" t="s">
        <v>262</v>
      </c>
    </row>
    <row r="8" spans="1:3" s="111" customFormat="1" x14ac:dyDescent="0.2">
      <c r="B8" s="59" t="s">
        <v>315</v>
      </c>
      <c r="C8" s="59" t="s">
        <v>262</v>
      </c>
    </row>
    <row r="9" spans="1:3" x14ac:dyDescent="0.2">
      <c r="B9" s="59" t="s">
        <v>257</v>
      </c>
      <c r="C9" s="59" t="s">
        <v>259</v>
      </c>
    </row>
    <row r="10" spans="1:3" x14ac:dyDescent="0.2">
      <c r="B10" s="59" t="s">
        <v>258</v>
      </c>
      <c r="C10" s="59" t="s">
        <v>260</v>
      </c>
    </row>
    <row r="11" spans="1:3" x14ac:dyDescent="0.2">
      <c r="B11" s="64" t="s">
        <v>252</v>
      </c>
      <c r="C11" s="59"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Yudhi Paramartha</dc:creator>
  <cp:lastModifiedBy>toshiba</cp:lastModifiedBy>
  <dcterms:created xsi:type="dcterms:W3CDTF">2019-05-29T05:40:56Z</dcterms:created>
  <dcterms:modified xsi:type="dcterms:W3CDTF">2022-01-17T18:35:19Z</dcterms:modified>
</cp:coreProperties>
</file>