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engajar\kur merdeka\dari prodi pake ini ok\seni rupa\"/>
    </mc:Choice>
  </mc:AlternateContent>
  <workbookProtection lockStructure="1"/>
  <bookViews>
    <workbookView xWindow="0" yWindow="0" windowWidth="7140" windowHeight="6960" activeTab="5"/>
  </bookViews>
  <sheets>
    <sheet name="catatan" sheetId="7" r:id="rId1"/>
    <sheet name="I. Identitas Prodi" sheetId="2" r:id="rId2"/>
    <sheet name="data" sheetId="3" state="hidden" r:id="rId3"/>
    <sheet name="II. Profil Lulusan" sheetId="4" r:id="rId4"/>
    <sheet name="III. CPL Prodi" sheetId="5" r:id="rId5"/>
    <sheet name="IV. Struktur Kurikulum " sheetId="6" r:id="rId6"/>
    <sheet name="Nama MK Baku" sheetId="8" r:id="rId7"/>
  </sheets>
  <externalReferences>
    <externalReference r:id="rId8"/>
  </externalReferences>
  <definedNames>
    <definedName name="BID">data!$B$78</definedName>
    <definedName name="matakuliah">'IV. Struktur Kurikulum '!$B$10:$Q$262</definedName>
    <definedName name="MK">'IV. Struktur Kurikulum '!$A$10:$Q$262</definedName>
    <definedName name="prodi">data!$A$2:$A$78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2" i="6" l="1"/>
  <c r="A1" i="4" l="1"/>
  <c r="B1" i="4"/>
  <c r="B2" i="4"/>
  <c r="B3" i="4"/>
  <c r="C3" i="4"/>
  <c r="D3" i="4"/>
  <c r="B4" i="4"/>
  <c r="C4" i="4"/>
  <c r="D4" i="4"/>
  <c r="B5" i="4"/>
  <c r="C5" i="4"/>
  <c r="D5" i="4"/>
  <c r="B6" i="4"/>
  <c r="C6" i="4"/>
  <c r="D6" i="4"/>
  <c r="E202" i="6" l="1"/>
  <c r="E74" i="6"/>
  <c r="E42" i="6"/>
  <c r="E9" i="6"/>
  <c r="E170" i="6"/>
  <c r="E106" i="6"/>
  <c r="E138" i="6" l="1"/>
  <c r="E261" i="6" l="1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29" i="6"/>
  <c r="E228" i="6"/>
  <c r="E227" i="6"/>
  <c r="E226" i="6"/>
  <c r="E225" i="6"/>
  <c r="E224" i="6"/>
  <c r="E223" i="6"/>
  <c r="E222" i="6"/>
  <c r="E221" i="6"/>
  <c r="E220" i="6"/>
  <c r="E197" i="6"/>
  <c r="E196" i="6"/>
  <c r="E195" i="6"/>
  <c r="E194" i="6"/>
  <c r="E192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69" i="6"/>
  <c r="E68" i="6"/>
  <c r="E67" i="6"/>
  <c r="E66" i="6"/>
  <c r="E65" i="6"/>
  <c r="E64" i="6"/>
  <c r="E63" i="6"/>
  <c r="E62" i="6"/>
  <c r="E27" i="6"/>
  <c r="E28" i="6"/>
  <c r="E29" i="6"/>
  <c r="E30" i="6"/>
  <c r="E31" i="6"/>
  <c r="E32" i="6"/>
  <c r="E33" i="6"/>
  <c r="E34" i="6"/>
  <c r="E35" i="6"/>
  <c r="E36" i="6"/>
  <c r="O262" i="6"/>
  <c r="M262" i="6"/>
  <c r="L262" i="6"/>
  <c r="K262" i="6"/>
  <c r="J262" i="6"/>
  <c r="I262" i="6"/>
  <c r="H262" i="6"/>
  <c r="G262" i="6"/>
  <c r="F262" i="6"/>
  <c r="C262" i="6"/>
  <c r="O230" i="6"/>
  <c r="M230" i="6"/>
  <c r="L230" i="6"/>
  <c r="K230" i="6"/>
  <c r="J230" i="6"/>
  <c r="I230" i="6"/>
  <c r="H230" i="6"/>
  <c r="G230" i="6"/>
  <c r="F230" i="6"/>
  <c r="C230" i="6"/>
  <c r="O198" i="6"/>
  <c r="M198" i="6"/>
  <c r="L198" i="6"/>
  <c r="K198" i="6"/>
  <c r="J198" i="6"/>
  <c r="I198" i="6"/>
  <c r="H198" i="6"/>
  <c r="G198" i="6"/>
  <c r="F198" i="6"/>
  <c r="C198" i="6"/>
  <c r="O166" i="6"/>
  <c r="M166" i="6"/>
  <c r="L166" i="6"/>
  <c r="K166" i="6"/>
  <c r="J166" i="6"/>
  <c r="I166" i="6"/>
  <c r="H166" i="6"/>
  <c r="G166" i="6"/>
  <c r="F166" i="6"/>
  <c r="C166" i="6"/>
  <c r="O134" i="6"/>
  <c r="M134" i="6"/>
  <c r="L134" i="6"/>
  <c r="K134" i="6"/>
  <c r="J134" i="6"/>
  <c r="I134" i="6"/>
  <c r="H134" i="6"/>
  <c r="G134" i="6"/>
  <c r="F134" i="6"/>
  <c r="C134" i="6"/>
  <c r="O102" i="6"/>
  <c r="M102" i="6"/>
  <c r="L102" i="6"/>
  <c r="J102" i="6"/>
  <c r="I102" i="6"/>
  <c r="H102" i="6"/>
  <c r="G102" i="6"/>
  <c r="F102" i="6"/>
  <c r="C102" i="6"/>
  <c r="O70" i="6"/>
  <c r="M70" i="6"/>
  <c r="L70" i="6"/>
  <c r="K70" i="6"/>
  <c r="J70" i="6"/>
  <c r="I70" i="6"/>
  <c r="H70" i="6"/>
  <c r="G70" i="6"/>
  <c r="F70" i="6"/>
  <c r="C70" i="6"/>
  <c r="O37" i="6"/>
  <c r="M37" i="6"/>
  <c r="L37" i="6"/>
  <c r="K37" i="6"/>
  <c r="J37" i="6"/>
  <c r="I37" i="6"/>
  <c r="H37" i="6"/>
  <c r="G37" i="6"/>
  <c r="F37" i="6"/>
  <c r="C37" i="6"/>
  <c r="C3" i="6"/>
  <c r="C4" i="6" s="1"/>
  <c r="B12" i="6" s="1"/>
  <c r="R262" i="6" l="1"/>
  <c r="E234" i="6" s="1"/>
  <c r="R198" i="6"/>
  <c r="R37" i="6"/>
  <c r="R70" i="6"/>
  <c r="R102" i="6"/>
  <c r="R134" i="6"/>
  <c r="R166" i="6"/>
  <c r="R230" i="6"/>
  <c r="E230" i="6"/>
  <c r="J103" i="6"/>
  <c r="J199" i="6"/>
  <c r="E70" i="6"/>
  <c r="E166" i="6"/>
  <c r="E198" i="6"/>
  <c r="E102" i="6"/>
  <c r="J231" i="6"/>
  <c r="E134" i="6"/>
  <c r="J135" i="6"/>
  <c r="H4" i="6"/>
  <c r="K4" i="6"/>
  <c r="E37" i="6"/>
  <c r="J2" i="6"/>
  <c r="J263" i="6"/>
  <c r="H5" i="6"/>
  <c r="J71" i="6"/>
  <c r="K5" i="6"/>
  <c r="E262" i="6"/>
  <c r="J38" i="6"/>
  <c r="J167" i="6"/>
  <c r="B196" i="6" l="1"/>
  <c r="B225" i="6"/>
  <c r="B181" i="6"/>
  <c r="B175" i="6"/>
  <c r="B55" i="6"/>
  <c r="B30" i="6"/>
  <c r="B88" i="6"/>
  <c r="B115" i="6"/>
  <c r="B161" i="6"/>
  <c r="B221" i="6"/>
  <c r="B66" i="6"/>
  <c r="B178" i="6"/>
  <c r="B132" i="6"/>
  <c r="B14" i="6"/>
  <c r="B185" i="6"/>
  <c r="B20" i="6"/>
  <c r="B36" i="6"/>
  <c r="B94" i="6"/>
  <c r="B151" i="6"/>
  <c r="B177" i="6"/>
  <c r="B248" i="6"/>
  <c r="B111" i="6"/>
  <c r="B81" i="6"/>
  <c r="B256" i="6"/>
  <c r="B148" i="6"/>
  <c r="B22" i="6"/>
  <c r="B49" i="6"/>
  <c r="B96" i="6"/>
  <c r="B153" i="6"/>
  <c r="B205" i="6"/>
  <c r="B45" i="6"/>
  <c r="B123" i="6"/>
  <c r="B189" i="6"/>
  <c r="B67" i="6"/>
  <c r="B183" i="6"/>
  <c r="B53" i="6"/>
  <c r="B63" i="6"/>
  <c r="B28" i="6"/>
  <c r="B86" i="6"/>
  <c r="B110" i="6"/>
  <c r="B159" i="6"/>
  <c r="B216" i="6"/>
  <c r="B58" i="6"/>
  <c r="B131" i="6"/>
  <c r="B195" i="6"/>
  <c r="B188" i="6"/>
  <c r="B25" i="6"/>
  <c r="B109" i="6"/>
  <c r="B191" i="6"/>
  <c r="B118" i="6"/>
  <c r="B61" i="6"/>
  <c r="B193" i="6"/>
  <c r="B120" i="6"/>
  <c r="B15" i="6"/>
  <c r="B26" i="6"/>
  <c r="B34" i="6"/>
  <c r="B83" i="6"/>
  <c r="B92" i="6"/>
  <c r="B100" i="6"/>
  <c r="B149" i="6"/>
  <c r="B157" i="6"/>
  <c r="B165" i="6"/>
  <c r="B214" i="6"/>
  <c r="B238" i="6"/>
  <c r="B16" i="6"/>
  <c r="B56" i="6"/>
  <c r="B64" i="6"/>
  <c r="B84" i="6"/>
  <c r="B121" i="6"/>
  <c r="B129" i="6"/>
  <c r="B173" i="6"/>
  <c r="B186" i="6"/>
  <c r="B194" i="6"/>
  <c r="B219" i="6"/>
  <c r="B252" i="6"/>
  <c r="B23" i="6"/>
  <c r="B31" i="6"/>
  <c r="B51" i="6"/>
  <c r="B89" i="6"/>
  <c r="B97" i="6"/>
  <c r="B141" i="6"/>
  <c r="B154" i="6"/>
  <c r="B162" i="6"/>
  <c r="B208" i="6"/>
  <c r="B242" i="6"/>
  <c r="B52" i="6"/>
  <c r="B116" i="6"/>
  <c r="B180" i="6"/>
  <c r="B239" i="6"/>
  <c r="B218" i="6"/>
  <c r="B226" i="6"/>
  <c r="B245" i="6"/>
  <c r="B253" i="6"/>
  <c r="B261" i="6"/>
  <c r="B122" i="6"/>
  <c r="B65" i="6"/>
  <c r="B33" i="6"/>
  <c r="B80" i="6"/>
  <c r="B91" i="6"/>
  <c r="B99" i="6"/>
  <c r="B147" i="6"/>
  <c r="B156" i="6"/>
  <c r="B164" i="6"/>
  <c r="B213" i="6"/>
  <c r="B13" i="6"/>
  <c r="B78" i="6"/>
  <c r="B142" i="6"/>
  <c r="B206" i="6"/>
  <c r="B244" i="6"/>
  <c r="B220" i="6"/>
  <c r="B228" i="6"/>
  <c r="B247" i="6"/>
  <c r="B255" i="6"/>
  <c r="B209" i="6"/>
  <c r="B130" i="6"/>
  <c r="B254" i="6"/>
  <c r="B50" i="6"/>
  <c r="B60" i="6"/>
  <c r="B68" i="6"/>
  <c r="B117" i="6"/>
  <c r="B125" i="6"/>
  <c r="B133" i="6"/>
  <c r="B182" i="6"/>
  <c r="B190" i="6"/>
  <c r="B207" i="6"/>
  <c r="B240" i="6"/>
  <c r="B18" i="6"/>
  <c r="B27" i="6"/>
  <c r="B35" i="6"/>
  <c r="B85" i="6"/>
  <c r="B93" i="6"/>
  <c r="B101" i="6"/>
  <c r="B150" i="6"/>
  <c r="B158" i="6"/>
  <c r="B174" i="6"/>
  <c r="B215" i="6"/>
  <c r="B17" i="6"/>
  <c r="B82" i="6"/>
  <c r="B146" i="6"/>
  <c r="B210" i="6"/>
  <c r="B250" i="6"/>
  <c r="B222" i="6"/>
  <c r="B237" i="6"/>
  <c r="B249" i="6"/>
  <c r="B257" i="6"/>
  <c r="B187" i="6"/>
  <c r="B57" i="6"/>
  <c r="B197" i="6"/>
  <c r="B124" i="6"/>
  <c r="B59" i="6"/>
  <c r="B243" i="6"/>
  <c r="B126" i="6"/>
  <c r="B69" i="6"/>
  <c r="B229" i="6"/>
  <c r="B128" i="6"/>
  <c r="B47" i="6"/>
  <c r="B24" i="6"/>
  <c r="B32" i="6"/>
  <c r="B77" i="6"/>
  <c r="B90" i="6"/>
  <c r="B98" i="6"/>
  <c r="B144" i="6"/>
  <c r="B155" i="6"/>
  <c r="B163" i="6"/>
  <c r="B211" i="6"/>
  <c r="B227" i="6"/>
  <c r="B260" i="6"/>
  <c r="B54" i="6"/>
  <c r="B62" i="6"/>
  <c r="B79" i="6"/>
  <c r="B119" i="6"/>
  <c r="B127" i="6"/>
  <c r="B145" i="6"/>
  <c r="B184" i="6"/>
  <c r="B192" i="6"/>
  <c r="B212" i="6"/>
  <c r="B246" i="6"/>
  <c r="B21" i="6"/>
  <c r="B29" i="6"/>
  <c r="B46" i="6"/>
  <c r="B87" i="6"/>
  <c r="B95" i="6"/>
  <c r="B113" i="6"/>
  <c r="B152" i="6"/>
  <c r="B160" i="6"/>
  <c r="B179" i="6"/>
  <c r="B217" i="6"/>
  <c r="B48" i="6"/>
  <c r="B112" i="6"/>
  <c r="B176" i="6"/>
  <c r="B223" i="6"/>
  <c r="B258" i="6"/>
  <c r="B224" i="6"/>
  <c r="B241" i="6"/>
  <c r="B251" i="6"/>
  <c r="B259" i="6"/>
  <c r="B143" i="6"/>
  <c r="B114" i="6"/>
  <c r="B19" i="6"/>
  <c r="I6" i="6"/>
  <c r="E285" i="6" l="1"/>
  <c r="E283" i="6"/>
  <c r="C283" i="6"/>
  <c r="C287" i="6"/>
  <c r="C288" i="6"/>
  <c r="E288" i="6"/>
  <c r="C286" i="6"/>
  <c r="E286" i="6"/>
  <c r="C284" i="6"/>
  <c r="C285" i="6"/>
  <c r="E284" i="6"/>
  <c r="E287" i="6"/>
  <c r="C311" i="6"/>
  <c r="E324" i="6"/>
  <c r="E316" i="6"/>
  <c r="C322" i="6"/>
  <c r="C314" i="6"/>
  <c r="E313" i="6"/>
  <c r="E315" i="6"/>
  <c r="C317" i="6"/>
  <c r="E322" i="6"/>
  <c r="E314" i="6"/>
  <c r="C320" i="6"/>
  <c r="C312" i="6"/>
  <c r="E311" i="6"/>
  <c r="C323" i="6"/>
  <c r="C315" i="6"/>
  <c r="E320" i="6"/>
  <c r="E312" i="6"/>
  <c r="C318" i="6"/>
  <c r="E321" i="6"/>
  <c r="E323" i="6"/>
  <c r="C321" i="6"/>
  <c r="C313" i="6"/>
  <c r="E318" i="6"/>
  <c r="C324" i="6"/>
  <c r="C316" i="6"/>
  <c r="E317" i="6"/>
  <c r="E319" i="6"/>
  <c r="C319" i="6"/>
  <c r="C373" i="6"/>
  <c r="E368" i="6"/>
  <c r="C371" i="6"/>
  <c r="C369" i="6"/>
  <c r="E373" i="6"/>
  <c r="C370" i="6"/>
  <c r="C368" i="6"/>
  <c r="C372" i="6"/>
  <c r="E369" i="6"/>
  <c r="E372" i="6"/>
  <c r="E370" i="6"/>
  <c r="E371" i="6"/>
  <c r="E483" i="6"/>
  <c r="E386" i="6"/>
  <c r="C359" i="6"/>
  <c r="C291" i="6"/>
  <c r="C383" i="6"/>
  <c r="E281" i="6"/>
  <c r="E437" i="6"/>
  <c r="E407" i="6"/>
  <c r="C483" i="6"/>
  <c r="E360" i="6"/>
  <c r="E345" i="6"/>
  <c r="E431" i="6"/>
  <c r="E333" i="6"/>
  <c r="E339" i="6"/>
  <c r="E477" i="6"/>
  <c r="C503" i="6"/>
  <c r="E306" i="6"/>
  <c r="E394" i="6"/>
  <c r="C493" i="6"/>
  <c r="E391" i="6"/>
  <c r="C337" i="6"/>
  <c r="E471" i="6"/>
  <c r="E415" i="6"/>
  <c r="E359" i="6"/>
  <c r="C305" i="6"/>
  <c r="C407" i="6"/>
  <c r="E294" i="6"/>
  <c r="E340" i="6"/>
  <c r="C496" i="6"/>
  <c r="C476" i="6"/>
  <c r="C484" i="6"/>
  <c r="C428" i="6"/>
  <c r="C408" i="6"/>
  <c r="C388" i="6"/>
  <c r="C362" i="6"/>
  <c r="C342" i="6"/>
  <c r="C296" i="6"/>
  <c r="C453" i="6"/>
  <c r="E494" i="6"/>
  <c r="E474" i="6"/>
  <c r="E454" i="6"/>
  <c r="E462" i="6"/>
  <c r="C504" i="6"/>
  <c r="C456" i="6"/>
  <c r="C436" i="6"/>
  <c r="C416" i="6"/>
  <c r="C396" i="6"/>
  <c r="C334" i="6"/>
  <c r="C308" i="6"/>
  <c r="C282" i="6"/>
  <c r="C473" i="6"/>
  <c r="C433" i="6"/>
  <c r="E502" i="6"/>
  <c r="E482" i="6"/>
  <c r="E434" i="6"/>
  <c r="E406" i="6"/>
  <c r="C289" i="6"/>
  <c r="E453" i="6"/>
  <c r="C357" i="6"/>
  <c r="C309" i="6"/>
  <c r="E293" i="6"/>
  <c r="E385" i="6"/>
  <c r="C389" i="6"/>
  <c r="C427" i="6"/>
  <c r="E280" i="6"/>
  <c r="E374" i="6"/>
  <c r="E414" i="6"/>
  <c r="E291" i="6"/>
  <c r="E337" i="6"/>
  <c r="E383" i="6"/>
  <c r="E481" i="6"/>
  <c r="C281" i="6"/>
  <c r="C307" i="6"/>
  <c r="C333" i="6"/>
  <c r="C395" i="6"/>
  <c r="C415" i="6"/>
  <c r="E459" i="6"/>
  <c r="E499" i="6"/>
  <c r="C339" i="6"/>
  <c r="E361" i="6"/>
  <c r="E405" i="6"/>
  <c r="E289" i="6"/>
  <c r="E309" i="6"/>
  <c r="E335" i="6"/>
  <c r="E355" i="6"/>
  <c r="E417" i="6"/>
  <c r="E429" i="6"/>
  <c r="E505" i="6"/>
  <c r="C367" i="6"/>
  <c r="C385" i="6"/>
  <c r="E435" i="6"/>
  <c r="E475" i="6"/>
  <c r="C439" i="6"/>
  <c r="C459" i="6"/>
  <c r="C479" i="6"/>
  <c r="C499" i="6"/>
  <c r="E292" i="6"/>
  <c r="E278" i="6"/>
  <c r="E346" i="6"/>
  <c r="E338" i="6"/>
  <c r="E366" i="6"/>
  <c r="E358" i="6"/>
  <c r="E392" i="6"/>
  <c r="E384" i="6"/>
  <c r="E412" i="6"/>
  <c r="E440" i="6"/>
  <c r="E432" i="6"/>
  <c r="E460" i="6"/>
  <c r="E452" i="6"/>
  <c r="E480" i="6"/>
  <c r="E472" i="6"/>
  <c r="E500" i="6"/>
  <c r="C409" i="6"/>
  <c r="C429" i="6"/>
  <c r="C449" i="6"/>
  <c r="C505" i="6"/>
  <c r="C294" i="6"/>
  <c r="C280" i="6"/>
  <c r="C306" i="6"/>
  <c r="C340" i="6"/>
  <c r="C374" i="6"/>
  <c r="C360" i="6"/>
  <c r="C394" i="6"/>
  <c r="C386" i="6"/>
  <c r="C414" i="6"/>
  <c r="C406" i="6"/>
  <c r="C434" i="6"/>
  <c r="C462" i="6"/>
  <c r="C454" i="6"/>
  <c r="C482" i="6"/>
  <c r="C474" i="6"/>
  <c r="C502" i="6"/>
  <c r="C494" i="6"/>
  <c r="C343" i="6"/>
  <c r="E277" i="6"/>
  <c r="E365" i="6"/>
  <c r="E411" i="6"/>
  <c r="E501" i="6"/>
  <c r="C277" i="6"/>
  <c r="C345" i="6"/>
  <c r="C365" i="6"/>
  <c r="C391" i="6"/>
  <c r="C411" i="6"/>
  <c r="E451" i="6"/>
  <c r="C293" i="6"/>
  <c r="C363" i="6"/>
  <c r="E307" i="6"/>
  <c r="E395" i="6"/>
  <c r="E461" i="6"/>
  <c r="E279" i="6"/>
  <c r="E305" i="6"/>
  <c r="E367" i="6"/>
  <c r="E393" i="6"/>
  <c r="E413" i="6"/>
  <c r="E457" i="6"/>
  <c r="E497" i="6"/>
  <c r="C355" i="6"/>
  <c r="C417" i="6"/>
  <c r="E427" i="6"/>
  <c r="E503" i="6"/>
  <c r="C435" i="6"/>
  <c r="C455" i="6"/>
  <c r="C475" i="6"/>
  <c r="C495" i="6"/>
  <c r="E290" i="6"/>
  <c r="E310" i="6"/>
  <c r="E344" i="6"/>
  <c r="E336" i="6"/>
  <c r="E364" i="6"/>
  <c r="E356" i="6"/>
  <c r="E390" i="6"/>
  <c r="E418" i="6"/>
  <c r="E410" i="6"/>
  <c r="E438" i="6"/>
  <c r="E430" i="6"/>
  <c r="E458" i="6"/>
  <c r="E450" i="6"/>
  <c r="E478" i="6"/>
  <c r="E506" i="6"/>
  <c r="E498" i="6"/>
  <c r="C405" i="6"/>
  <c r="C461" i="6"/>
  <c r="C481" i="6"/>
  <c r="C501" i="6"/>
  <c r="C292" i="6"/>
  <c r="C278" i="6"/>
  <c r="C346" i="6"/>
  <c r="C338" i="6"/>
  <c r="C366" i="6"/>
  <c r="C358" i="6"/>
  <c r="C392" i="6"/>
  <c r="C384" i="6"/>
  <c r="C412" i="6"/>
  <c r="C440" i="6"/>
  <c r="C432" i="6"/>
  <c r="C460" i="6"/>
  <c r="C452" i="6"/>
  <c r="C480" i="6"/>
  <c r="C472" i="6"/>
  <c r="C500" i="6"/>
  <c r="E493" i="6"/>
  <c r="C335" i="6"/>
  <c r="E357" i="6"/>
  <c r="E433" i="6"/>
  <c r="C295" i="6"/>
  <c r="C341" i="6"/>
  <c r="C361" i="6"/>
  <c r="C387" i="6"/>
  <c r="E439" i="6"/>
  <c r="E479" i="6"/>
  <c r="E295" i="6"/>
  <c r="E341" i="6"/>
  <c r="E387" i="6"/>
  <c r="E473" i="6"/>
  <c r="E343" i="6"/>
  <c r="E363" i="6"/>
  <c r="E389" i="6"/>
  <c r="E409" i="6"/>
  <c r="E449" i="6"/>
  <c r="C279" i="6"/>
  <c r="C393" i="6"/>
  <c r="C413" i="6"/>
  <c r="E455" i="6"/>
  <c r="E495" i="6"/>
  <c r="C431" i="6"/>
  <c r="C451" i="6"/>
  <c r="C471" i="6"/>
  <c r="E296" i="6"/>
  <c r="E282" i="6"/>
  <c r="E308" i="6"/>
  <c r="E342" i="6"/>
  <c r="E334" i="6"/>
  <c r="E362" i="6"/>
  <c r="E396" i="6"/>
  <c r="E388" i="6"/>
  <c r="E416" i="6"/>
  <c r="E408" i="6"/>
  <c r="E436" i="6"/>
  <c r="E428" i="6"/>
  <c r="E456" i="6"/>
  <c r="E484" i="6"/>
  <c r="E476" i="6"/>
  <c r="E504" i="6"/>
  <c r="E496" i="6"/>
  <c r="C437" i="6"/>
  <c r="C457" i="6"/>
  <c r="C477" i="6"/>
  <c r="C497" i="6"/>
  <c r="C290" i="6"/>
  <c r="C310" i="6"/>
  <c r="C344" i="6"/>
  <c r="C336" i="6"/>
  <c r="C364" i="6"/>
  <c r="C356" i="6"/>
  <c r="C390" i="6"/>
  <c r="C418" i="6"/>
  <c r="C410" i="6"/>
  <c r="C438" i="6"/>
  <c r="C430" i="6"/>
  <c r="C458" i="6"/>
  <c r="C450" i="6"/>
  <c r="C478" i="6"/>
  <c r="C506" i="6"/>
  <c r="C498" i="6"/>
  <c r="E426" i="6"/>
  <c r="E441" i="6" s="1"/>
  <c r="C304" i="6"/>
  <c r="E448" i="6"/>
  <c r="E463" i="6" s="1"/>
  <c r="C470" i="6"/>
  <c r="E332" i="6"/>
  <c r="E347" i="6" s="1"/>
  <c r="C332" i="6"/>
  <c r="E382" i="6"/>
  <c r="E397" i="6" s="1"/>
  <c r="C492" i="6"/>
  <c r="E354" i="6"/>
  <c r="E375" i="6" s="1"/>
  <c r="C354" i="6"/>
  <c r="E492" i="6"/>
  <c r="E507" i="6" s="1"/>
  <c r="C404" i="6"/>
  <c r="E304" i="6"/>
  <c r="E325" i="6" s="1"/>
  <c r="C382" i="6"/>
  <c r="E470" i="6"/>
  <c r="E485" i="6" s="1"/>
  <c r="E404" i="6"/>
  <c r="E419" i="6" s="1"/>
  <c r="C426" i="6"/>
  <c r="C448" i="6"/>
  <c r="C276" i="6"/>
  <c r="E276" i="6"/>
  <c r="E297" i="6" s="1"/>
  <c r="J3" i="6" l="1"/>
  <c r="K3" i="6" s="1"/>
</calcChain>
</file>

<file path=xl/sharedStrings.xml><?xml version="1.0" encoding="utf-8"?>
<sst xmlns="http://schemas.openxmlformats.org/spreadsheetml/2006/main" count="934" uniqueCount="448">
  <si>
    <t>jurusan</t>
  </si>
  <si>
    <t>Kode</t>
  </si>
  <si>
    <t>I.</t>
  </si>
  <si>
    <t>Bimbingan dan Konseling</t>
  </si>
  <si>
    <t>BKS</t>
  </si>
  <si>
    <t>Teknologi Pendidikan</t>
  </si>
  <si>
    <t>TPD</t>
  </si>
  <si>
    <t>Pendidikan Guru Sekolah Dasar</t>
  </si>
  <si>
    <t>GSD</t>
  </si>
  <si>
    <t>Pendidikan Guru Pendidikan Anak Usia Dini</t>
  </si>
  <si>
    <t>PUD</t>
  </si>
  <si>
    <t>Bahasa Inggris</t>
  </si>
  <si>
    <t>IGG</t>
  </si>
  <si>
    <t>Pendidikan Bahasa Jepang (D3)</t>
  </si>
  <si>
    <t>PBJ</t>
  </si>
  <si>
    <t>Identitas Prodi</t>
  </si>
  <si>
    <t>Pendidikan Bahasa Bali (D3)</t>
  </si>
  <si>
    <t>PBB</t>
  </si>
  <si>
    <t>Desain Komunikasi Visual (D3)</t>
  </si>
  <si>
    <t>DKV</t>
  </si>
  <si>
    <t>Pendidikan Bahasa dan Sastra Indonesia</t>
  </si>
  <si>
    <t>IND</t>
  </si>
  <si>
    <t>Pendidikan Bahasa Inggris</t>
  </si>
  <si>
    <t>ING</t>
  </si>
  <si>
    <t>Pendidikan Seni Rupa</t>
  </si>
  <si>
    <t>PSR</t>
  </si>
  <si>
    <t>Pendidikan Bahasa Bali</t>
  </si>
  <si>
    <t>BLI</t>
  </si>
  <si>
    <t>Pendidikan Bahasa Jepang</t>
  </si>
  <si>
    <t>JPG</t>
  </si>
  <si>
    <t>Analis Kimia</t>
  </si>
  <si>
    <t>KIA</t>
  </si>
  <si>
    <t>Budidaya Kelautan</t>
  </si>
  <si>
    <t>BKL</t>
  </si>
  <si>
    <t>Pendidikan Matematika</t>
  </si>
  <si>
    <t>MAT</t>
  </si>
  <si>
    <t>Pendidikan Fisika</t>
  </si>
  <si>
    <t>FIS</t>
  </si>
  <si>
    <t>Pendidikan Kimia</t>
  </si>
  <si>
    <t>KIM</t>
  </si>
  <si>
    <t>Pendidikan Biologi</t>
  </si>
  <si>
    <t>BIO</t>
  </si>
  <si>
    <t>Kimia</t>
  </si>
  <si>
    <t>MIA</t>
  </si>
  <si>
    <t>Biologi</t>
  </si>
  <si>
    <t>MBB</t>
  </si>
  <si>
    <t>Matematika</t>
  </si>
  <si>
    <t>MMM</t>
  </si>
  <si>
    <t>Akuakultur</t>
  </si>
  <si>
    <t>KUL</t>
  </si>
  <si>
    <t>Pendidikan IPA</t>
  </si>
  <si>
    <t>IPA</t>
  </si>
  <si>
    <t>Pendidikan Matematika (S2)</t>
  </si>
  <si>
    <t>PMT</t>
  </si>
  <si>
    <t>Pendidikan IPA (S2)</t>
  </si>
  <si>
    <t>PIA</t>
  </si>
  <si>
    <t>Perpustakaan (D3)</t>
  </si>
  <si>
    <t>PUS</t>
  </si>
  <si>
    <t>Survey dan Pemetaan (D3)</t>
  </si>
  <si>
    <t>SUP</t>
  </si>
  <si>
    <t>Pendidikan Sejarah</t>
  </si>
  <si>
    <t>SEJ</t>
  </si>
  <si>
    <t>Pendidikan Geografi</t>
  </si>
  <si>
    <t>GEO</t>
  </si>
  <si>
    <t>Pendidikan Pancasila dan Kewarganegaraan</t>
  </si>
  <si>
    <t>PKN</t>
  </si>
  <si>
    <t>Pendidikan Sosiologi</t>
  </si>
  <si>
    <t>SOS</t>
  </si>
  <si>
    <t>Ilmu Hukum</t>
  </si>
  <si>
    <t>a.</t>
  </si>
  <si>
    <t>HKM</t>
  </si>
  <si>
    <t>Manajemen Informatika</t>
  </si>
  <si>
    <t>INF</t>
  </si>
  <si>
    <t>Teknik Elektronika</t>
  </si>
  <si>
    <t>ELE</t>
  </si>
  <si>
    <t>Boga Perhotelan</t>
  </si>
  <si>
    <t>BPH</t>
  </si>
  <si>
    <t>Nama Prodi</t>
  </si>
  <si>
    <t>Pendidikan Kesejahteraan Keluarga</t>
  </si>
  <si>
    <t>PKK</t>
  </si>
  <si>
    <t>Pendidikan Teknik Informatika</t>
  </si>
  <si>
    <t>TIK</t>
  </si>
  <si>
    <t>Pendidikan Teknik Elektro</t>
  </si>
  <si>
    <t>PTE</t>
  </si>
  <si>
    <t>Pendidikan Teknik Mesin</t>
  </si>
  <si>
    <t>PTM</t>
  </si>
  <si>
    <t>Sistem Informasi</t>
  </si>
  <si>
    <t>SIF</t>
  </si>
  <si>
    <t>Ilmu Komputer</t>
  </si>
  <si>
    <t>KOM</t>
  </si>
  <si>
    <t>Pendidikan Vokasional Seni Kuliner</t>
  </si>
  <si>
    <t>VSK</t>
  </si>
  <si>
    <t>:</t>
  </si>
  <si>
    <t>Pelatihan Olahraga Pariwisata</t>
  </si>
  <si>
    <t>POP</t>
  </si>
  <si>
    <t>Kebidanan (D3)</t>
  </si>
  <si>
    <t>KBD</t>
  </si>
  <si>
    <t>Pendidikan Jasmani Kesehatan dan Rekreasi</t>
  </si>
  <si>
    <t>JAS</t>
  </si>
  <si>
    <t>Pendidikan Kepelatihan Olahraga</t>
  </si>
  <si>
    <t>PKO</t>
  </si>
  <si>
    <t>Ilmu Keolahragaan</t>
  </si>
  <si>
    <t>IKO</t>
  </si>
  <si>
    <t>Penelitian dan Evaluasi Pendidikan</t>
  </si>
  <si>
    <t>PEP</t>
  </si>
  <si>
    <t>Pendidikan Bahasa</t>
  </si>
  <si>
    <t>BHS</t>
  </si>
  <si>
    <t>Administrasi Pendidikan</t>
  </si>
  <si>
    <t>APD</t>
  </si>
  <si>
    <t>Pendidikan Dasar</t>
  </si>
  <si>
    <t>PDS</t>
  </si>
  <si>
    <t>Teknologi Pembelajaran</t>
  </si>
  <si>
    <t>TPB</t>
  </si>
  <si>
    <t>Pendidikan Bahasa Inggris (S2)</t>
  </si>
  <si>
    <t>PBI</t>
  </si>
  <si>
    <t>Pendidikan IPS (S2)</t>
  </si>
  <si>
    <t>IPS</t>
  </si>
  <si>
    <t>Ilmu Komputer (S2)</t>
  </si>
  <si>
    <t>ILK</t>
  </si>
  <si>
    <t>Bimbingan Konseling (S2)</t>
  </si>
  <si>
    <t>BDK</t>
  </si>
  <si>
    <t>Pendidikan Olahraga (S2)</t>
  </si>
  <si>
    <t>POR</t>
  </si>
  <si>
    <t>Pendidikan Bahasa (S3)</t>
  </si>
  <si>
    <t>PBS</t>
  </si>
  <si>
    <t>Pendidikan Dasar (S3)</t>
  </si>
  <si>
    <t>PDR</t>
  </si>
  <si>
    <t>Ilmu Pendidikan (S3)</t>
  </si>
  <si>
    <t>IPD</t>
  </si>
  <si>
    <t>Akuntansi (D3)</t>
  </si>
  <si>
    <t>AKN</t>
  </si>
  <si>
    <t>Perhotelan</t>
  </si>
  <si>
    <t>HOT</t>
  </si>
  <si>
    <t>Pendidikan Ekonomi</t>
  </si>
  <si>
    <t>EKO</t>
  </si>
  <si>
    <t>Manajemen</t>
  </si>
  <si>
    <t>MNJ</t>
  </si>
  <si>
    <t>Akuntansi (S1)</t>
  </si>
  <si>
    <t>AKS</t>
  </si>
  <si>
    <t>Kedokteran</t>
  </si>
  <si>
    <t>DTS</t>
  </si>
  <si>
    <t>b.</t>
  </si>
  <si>
    <t>Izin Pendirian</t>
  </si>
  <si>
    <t>c.</t>
  </si>
  <si>
    <t>Status Akreditasi</t>
  </si>
  <si>
    <t>d.</t>
  </si>
  <si>
    <t>Visi Prodi</t>
  </si>
  <si>
    <t>e.</t>
  </si>
  <si>
    <t>Misi Prodi</t>
  </si>
  <si>
    <t>III.</t>
  </si>
  <si>
    <t>Capaian Pembelajaran Lulusan (CPL) Prodi</t>
  </si>
  <si>
    <t>No.</t>
  </si>
  <si>
    <t>CPL</t>
  </si>
  <si>
    <t>No</t>
  </si>
  <si>
    <t>CPL Sikap (S)</t>
  </si>
  <si>
    <t>S1</t>
  </si>
  <si>
    <t>S2</t>
  </si>
  <si>
    <t>S3</t>
  </si>
  <si>
    <t>CPL Pengetahuan (P)</t>
  </si>
  <si>
    <t>f.</t>
  </si>
  <si>
    <t>P1</t>
  </si>
  <si>
    <t>P2</t>
  </si>
  <si>
    <t>P3</t>
  </si>
  <si>
    <t>Tujuan Prodi</t>
  </si>
  <si>
    <t>CPL Keterampilan Umum (KU)</t>
  </si>
  <si>
    <t>KU1</t>
  </si>
  <si>
    <t>KU2</t>
  </si>
  <si>
    <t>KU3</t>
  </si>
  <si>
    <t>CPL Keterampilan Khusus (KK)</t>
  </si>
  <si>
    <t>KK1</t>
  </si>
  <si>
    <t>KK2</t>
  </si>
  <si>
    <t>KK3</t>
  </si>
  <si>
    <t>Summary</t>
  </si>
  <si>
    <t>Banyak Mata Kuliah yang Ditawarkan</t>
  </si>
  <si>
    <t>Kode Prodi</t>
  </si>
  <si>
    <t>MPK</t>
  </si>
  <si>
    <t>Iptek Pendukung</t>
  </si>
  <si>
    <t>Inti Keilmuan</t>
  </si>
  <si>
    <t>Penciri</t>
  </si>
  <si>
    <t>Status Dokumen</t>
  </si>
  <si>
    <t>Semester</t>
  </si>
  <si>
    <t>No Urut</t>
  </si>
  <si>
    <t>Kode MK</t>
  </si>
  <si>
    <t>Nama Matakuliah</t>
  </si>
  <si>
    <t>Bobot SKS</t>
  </si>
  <si>
    <t>SKS</t>
  </si>
  <si>
    <t>Kode MK Prasyarat (pisahkan dengan koma)</t>
  </si>
  <si>
    <t>Ditawarkan Lintas Prodi?</t>
  </si>
  <si>
    <t>Kuota mhs per kelas</t>
  </si>
  <si>
    <t>CPL prodi yang menjadi muatan matakuliah (Tuliskan kode CPL)</t>
  </si>
  <si>
    <t>Tatap Muka</t>
  </si>
  <si>
    <t>Praktikum</t>
  </si>
  <si>
    <t xml:space="preserve">Praktik Lapangan </t>
  </si>
  <si>
    <t>Simulasi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</si>
  <si>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</si>
  <si>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</si>
  <si>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</si>
  <si>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</si>
  <si>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</si>
  <si>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</si>
  <si>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</si>
  <si>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</si>
  <si>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</si>
  <si>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</si>
  <si>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</si>
  <si>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</si>
  <si>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</si>
  <si>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</si>
  <si>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</si>
  <si>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</si>
  <si>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</si>
  <si>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</si>
  <si>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</si>
  <si>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</si>
  <si>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</si>
  <si>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</si>
  <si>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</si>
  <si>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</si>
  <si>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</si>
  <si>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</si>
  <si>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 xml:space="preserve">PRODI DI LINGKUNGAN UNDIKSHA </t>
  </si>
  <si>
    <t>Jenis Matakuliah (Pilih Salah Satu, isi tanda (V)</t>
  </si>
  <si>
    <t>Analisis Kimia (D4)</t>
  </si>
  <si>
    <t>Agribisnis Perikanan (D4)</t>
  </si>
  <si>
    <t>Akuntasi Sektor Publik (D4)</t>
  </si>
  <si>
    <t>Perhotelan (D4)</t>
  </si>
  <si>
    <t>Teknologi Rekayasa Perangkat Lunak (D4)</t>
  </si>
  <si>
    <t>Teknologi Rekayasa Sistem Elektronika (D4)</t>
  </si>
  <si>
    <t>Bahasa Inggris Terapan (D4)</t>
  </si>
  <si>
    <t>Desain Komunikasi Visual (D4)</t>
  </si>
  <si>
    <t>Kebidanan (D4)</t>
  </si>
  <si>
    <t>ANK</t>
  </si>
  <si>
    <t>AGP</t>
  </si>
  <si>
    <t>ASP</t>
  </si>
  <si>
    <t>PHT</t>
  </si>
  <si>
    <t>RPL</t>
  </si>
  <si>
    <t>RSE</t>
  </si>
  <si>
    <t>BIT</t>
  </si>
  <si>
    <t>DKL</t>
  </si>
  <si>
    <t>BID</t>
  </si>
  <si>
    <t>versi</t>
  </si>
  <si>
    <t>tanggal</t>
  </si>
  <si>
    <t>keterangan</t>
  </si>
  <si>
    <t>pic</t>
  </si>
  <si>
    <t>catatan versi dokumen</t>
  </si>
  <si>
    <t>Agama</t>
  </si>
  <si>
    <t>Pancasila</t>
  </si>
  <si>
    <t>Lintas Prodi</t>
  </si>
  <si>
    <t>Total SKS</t>
  </si>
  <si>
    <t>Nama Matakuliah yang dibakukan</t>
  </si>
  <si>
    <t>Pendidikan Kewarganegaraan</t>
  </si>
  <si>
    <t>Bahasa Indonesia</t>
  </si>
  <si>
    <t>Skripsi</t>
  </si>
  <si>
    <t>Tugas Akhir</t>
  </si>
  <si>
    <t>untuk S1</t>
  </si>
  <si>
    <t>untuk Vokasi</t>
  </si>
  <si>
    <t>Keterangan</t>
  </si>
  <si>
    <t>Semua</t>
  </si>
  <si>
    <t>Petunjuk</t>
  </si>
  <si>
    <t>Pada Identitas Prodi, pilih nama prodi maka kode matakuliah sheet pada sheet kurikulum otomatis terisi</t>
  </si>
  <si>
    <t>Mohon melihat nama matakuliah yang sudah dibakukan pada sheet Nama MK Baku</t>
  </si>
  <si>
    <t xml:space="preserve">Ditawarkan Lintas Prodi? (isi tanda V) </t>
  </si>
  <si>
    <t>Pada sheet Struktur Kurikulum, Bobot SKS otomatis terisi</t>
  </si>
  <si>
    <t>Bagian dibawah ini diisi jika ada matakuliah pilihan</t>
  </si>
  <si>
    <t>Kelompok Pilihan 1</t>
  </si>
  <si>
    <t>Setiap mahasiswa wajib mengambil berapa MK dari daftar MK Berikut?</t>
  </si>
  <si>
    <t>Nama MK</t>
  </si>
  <si>
    <t>Kelompok Pilihan 2</t>
  </si>
  <si>
    <t xml:space="preserve"> SKS Mahasiswa (jum MK di ambil X bobot sks)</t>
  </si>
  <si>
    <t>Kelompok Pilihan 3</t>
  </si>
  <si>
    <t>Kelompok Pilihan 4</t>
  </si>
  <si>
    <t>Kelompok Pilihan 5</t>
  </si>
  <si>
    <t>Kelompok Pilihan 6</t>
  </si>
  <si>
    <t>Kelompok Pilihan 7</t>
  </si>
  <si>
    <t>Kelompok Pilihan 8</t>
  </si>
  <si>
    <t>Kelompok Pilihan 9</t>
  </si>
  <si>
    <t>Kelompok Pilihan 10</t>
  </si>
  <si>
    <t>Termasuk Matakuliah Pilihan? (isi V jika Ya)</t>
  </si>
  <si>
    <t>Total SKS diluar MK Pilihan :</t>
  </si>
  <si>
    <t>Pada sheet Struktur Kurikulum, Silakan diisi konfigurasi matakuliah pilihan (jika ada) mulai pada baris 266</t>
  </si>
  <si>
    <t>Pada sheet Struktur Kurikulum, hanya perlu diisi pada cell warna putih</t>
  </si>
  <si>
    <t>Jika matakuliah ditawarkan merupakan matakuliah yang bisa diambil oleh prodi lain (lintas prodi), silakan isi tanda # pada akhir nama matakuliah, contoh : datamining#</t>
  </si>
  <si>
    <t>Kelompok Sama</t>
  </si>
  <si>
    <t>Kelompok sama : diisi nomor yang sama dengan matakuliah lain jika matakuliah tersebut harus diambil bersamaan</t>
  </si>
  <si>
    <t>Isi data berurutan dari Identitas Prodi sampai Struktur Kurikulum</t>
  </si>
  <si>
    <t>Setiap satu kelompok pilihan, berarti mahasiswa diwajibkan memilih x dari daftar mk tersebut</t>
  </si>
  <si>
    <t>S4</t>
  </si>
  <si>
    <t>S5</t>
  </si>
  <si>
    <t>S6</t>
  </si>
  <si>
    <t>S7</t>
  </si>
  <si>
    <t>S8</t>
  </si>
  <si>
    <t>S9</t>
  </si>
  <si>
    <t>S10</t>
  </si>
  <si>
    <t>P4</t>
  </si>
  <si>
    <t>P5</t>
  </si>
  <si>
    <t>KU4</t>
  </si>
  <si>
    <t>KU5</t>
  </si>
  <si>
    <t>KU6</t>
  </si>
  <si>
    <t>KU7</t>
  </si>
  <si>
    <t>KU8</t>
  </si>
  <si>
    <t>KU9</t>
  </si>
  <si>
    <t>KK4</t>
  </si>
  <si>
    <t>KK5</t>
  </si>
  <si>
    <t>KK6</t>
  </si>
  <si>
    <t>KK7</t>
  </si>
  <si>
    <t>KK8</t>
  </si>
  <si>
    <t>KK9</t>
  </si>
  <si>
    <t>KOM19606</t>
  </si>
  <si>
    <t>KOM19607</t>
  </si>
  <si>
    <t>KOM19608</t>
  </si>
  <si>
    <t>KOM19703</t>
  </si>
  <si>
    <t>KOM19704</t>
  </si>
  <si>
    <t>KOM19705</t>
  </si>
  <si>
    <t>KOM19706</t>
  </si>
  <si>
    <t>KOM19609</t>
  </si>
  <si>
    <t>KOM19610</t>
  </si>
  <si>
    <t>KOM19611</t>
  </si>
  <si>
    <t>KOM19707</t>
  </si>
  <si>
    <t>KOM19612</t>
  </si>
  <si>
    <t>KOM19613</t>
  </si>
  <si>
    <t>KOM19614</t>
  </si>
  <si>
    <t>KOM19210</t>
  </si>
  <si>
    <t>KOM19211</t>
  </si>
  <si>
    <t>KOM19212</t>
  </si>
  <si>
    <t>KOM19213</t>
  </si>
  <si>
    <t>KOM19214</t>
  </si>
  <si>
    <t>KOM19603</t>
  </si>
  <si>
    <t>KOM19604</t>
  </si>
  <si>
    <t>KOM19605</t>
  </si>
  <si>
    <t>KOM19615</t>
  </si>
  <si>
    <t>KOM19616</t>
  </si>
  <si>
    <t>KOM19617</t>
  </si>
  <si>
    <t>KOM19702</t>
  </si>
  <si>
    <t>KOM19215</t>
  </si>
  <si>
    <t>DAFTAR MATAKULIAH KURIKULUM 2020 (REGULER)</t>
  </si>
  <si>
    <t>FORMAT LAPORAN HASIL REVISI KURIKULUM  2020</t>
  </si>
  <si>
    <t>Semester 5 diberikan MK lintas Prodi minimal 9 sks.</t>
  </si>
  <si>
    <t>Prodi Nonkependidikan: MK KKN dengan bobot 4 sks diberikan pada semester antara 4 dan 5.</t>
  </si>
  <si>
    <t>Prodi Kependidikan: Semester 6 diberikan MK PLP1, PLP2, dan KKN dengan bobot 14 sks.</t>
  </si>
  <si>
    <t>THK</t>
  </si>
  <si>
    <t>Menjadikan Program Studi yang unggul berdasarkan falsafah Tri Hita Karana dalam mengembangkan  sumber daya manusia di bidang Seni Rupa dan pengajarnya di Asia tahun 2045</t>
  </si>
  <si>
    <t>Menyelenggarakan pendidikan dan pengajaran untuk mengasilkan sumber daya manusia yang berkualitas dan berdaya saing tinggi dalam bidang kesenirupaan, kependidikan dan pengajaran.</t>
  </si>
  <si>
    <t xml:space="preserve">Menyelenggarakan penelitian yang bersifat kolaboratif, inovatif, kompotitif dan akomodatif untuk pengembangan dan penerapan ilmu pengetahuan dan teknologi, dalam seni rupa dan pengajaran. </t>
  </si>
  <si>
    <t xml:space="preserve">Menyelenggarakan pengabdian kepada masyarakat yang bersifat kolaboratif, kompetitif, inovatif dan implementasi sebagai penerapan ilmu pengetahuan dan teknologi dalam rangka </t>
  </si>
  <si>
    <t xml:space="preserve">Menyelenggarakan kerjasama dan kemitraan yang saling menguntungkan MoU Undiksha dengan perguruan tinggi lain, instansi terkait dunia usaha dan medan sosial seni rupa. </t>
  </si>
  <si>
    <t>Menghasilkan sarjana pendidikan seni rupa yang menjujung tinggi nilai-nilai kependidikan dan profesi keguruan, memiliki kompetensi akademik serta keterampilan mencipta karya seni rupa, dan mampu berperilaku profesional dengan memegang teguh etika profesi.</t>
  </si>
  <si>
    <t>Menghasilkan tenaga peneliti pemula, untuk menerapkan serta mengembangkan ilmu pengetahuan dan teknologi dalam bidang seni rupa dan pengajarannya.</t>
  </si>
  <si>
    <t>Menghasilkan sarjana pendidikan seni rupa yang dapat menerapakan ilmu pengetahuan dan teknologi seni rupa dan pengajarannya dalam bentuk pengabdian pada masyarakat.</t>
  </si>
  <si>
    <t>Menghasilkan sarjana pendidikan seni rupa yang dapat bekerja sama dengan medan sosial bidang seni rupa yang sali8ng menguntungkan.</t>
  </si>
  <si>
    <t>B</t>
  </si>
  <si>
    <t>Menghasilkan SDM yang taat kepada Tuhan Yang Esa</t>
  </si>
  <si>
    <t>Menghasilkan  SDM yang bangga dan mencintai Tanah Air Indonesia</t>
  </si>
  <si>
    <t>Menghasilkan SDM yang bangga dan mencintai kebudayaan Indonesia yang beragam</t>
  </si>
  <si>
    <t>Menghasilkan SDM yang bangga dan mencintai produk dan pemikiran seni rupa</t>
  </si>
  <si>
    <t>Menghasilkan SDM yang memiliki ketrampilan praktis dalam bidang seni rupa</t>
  </si>
  <si>
    <t>Menghasilkan SDM yang memiliki ketrampilan menganalisis karya seni rupa</t>
  </si>
  <si>
    <t>Menghasilkan  SDM yang memiliki sikap apresiatif dalam bidang seni rupa</t>
  </si>
  <si>
    <t>Menghasilkan SDM yang memiliki pengetahuan dan keterampilan dalam bidang pendidikan kesenirupaan</t>
  </si>
  <si>
    <t>Menghasikan SDM yang memiliki keterampilan proses belajar mengajar</t>
  </si>
  <si>
    <t>Menghasilkan SDM yang memiliki keterampilan pengembangan pembelajaran seni rupa</t>
  </si>
  <si>
    <t>Menghasilkan lulusan yang memiliki cakrawala pengetahuan seni rupa</t>
  </si>
  <si>
    <t>Menghasilkan lulusan yang memiliki pengusaan konsep seni rupa</t>
  </si>
  <si>
    <t>Menghasilkan lulusan yang memiliki pengetahuan teori seni rupa</t>
  </si>
  <si>
    <t>Menghasilkan lulusan yang memiliki metode pembelajaran seni rupa</t>
  </si>
  <si>
    <t>Menghasilkan lulusan yang memiliki keterampilan berkarya seni rupa</t>
  </si>
  <si>
    <t>Menghasilkan SDM yang mampu memelihara dan mengembangkan teori seni rupa</t>
  </si>
  <si>
    <t xml:space="preserve">Menghasilkan SDM yang mampu memelihara dan mengembangkan penelitian seni rupa                                                    </t>
  </si>
  <si>
    <t>Menghasilkan SDM yang mampu memelihara dan mengembangkan praktik penciptaan seni rupa</t>
  </si>
  <si>
    <t>Menghasilkan SDM yang mampu memelihara dan mengembangkan jejaring seni rupa</t>
  </si>
  <si>
    <t>Menghasilkan SDM yang mampu memelihara dan mengembangkan kurikulum seni rupa</t>
  </si>
  <si>
    <t>Menghasilkan SDM yang mampu memelihara dan mengembangkan elemen pendidikan seni rupa</t>
  </si>
  <si>
    <t>Menghasilkan SDM yang mampu memelihara dan mengembangkan proses belajar mengajar seni rupa</t>
  </si>
  <si>
    <t>Menghasilkan SDM yang mampu memelihara dan mengembangkan metode pengajaran seni rupa</t>
  </si>
  <si>
    <t>Menghasilkan SDM yang mampu memelihara dan mengembangkan evaluasi seni rupa</t>
  </si>
  <si>
    <t>Menghasilkan SDM yang mampu memelihara dan mengembangkan kompetisi keilmuwan pendidikan seni rupa</t>
  </si>
  <si>
    <t>Menghasilkan SDM yang mampu memelihara dan mengembangkan kurikulum pendidikan seni rupa</t>
  </si>
  <si>
    <t>Menghasilkan SDM yang mampu memelihara dan mengembangkan proses produksi seni rupa</t>
  </si>
  <si>
    <t>Menghasilkan SDM yang mampu memelihara dan mengembangkan proses distribusi seni rupa</t>
  </si>
  <si>
    <t>Menghasilkan SDM yang mampu memelihara dan mengembangkan proses konsumsi seni rupa</t>
  </si>
  <si>
    <t>Menghasilkan SDM yang mampu memelihara dan mengembangkan kemampuan manajemen seni rupa</t>
  </si>
  <si>
    <t>Menghasilkan SDM yang mampu memelihara dan mengembangkan kemampuan kuratorial seni rupa</t>
  </si>
  <si>
    <t>Menghasilkan SDM yang mampu memelihara dan mengembangkan keselarasan manajemen dan kuratorial seni rupa</t>
  </si>
  <si>
    <t>Ya</t>
  </si>
  <si>
    <t>JS</t>
  </si>
  <si>
    <t xml:space="preserve">Agama Hindu                                </t>
  </si>
  <si>
    <t xml:space="preserve">Agama Islam                         </t>
  </si>
  <si>
    <t xml:space="preserve">Agama Kristen Katolik           </t>
  </si>
  <si>
    <t xml:space="preserve">Agama Kristen Protestan                  </t>
  </si>
  <si>
    <r>
      <t xml:space="preserve">Agama Budha </t>
    </r>
    <r>
      <rPr>
        <b/>
        <sz val="12"/>
        <color rgb="FF000000"/>
        <rFont val="Arial"/>
        <family val="2"/>
      </rPr>
      <t xml:space="preserve">                                  </t>
    </r>
  </si>
  <si>
    <t xml:space="preserve">Pancasila                                         </t>
  </si>
  <si>
    <r>
      <t>Bahasa Inggris</t>
    </r>
    <r>
      <rPr>
        <b/>
        <sz val="12"/>
        <color rgb="FF000000"/>
        <rFont val="Arial"/>
        <family val="2"/>
      </rPr>
      <t xml:space="preserve">                             </t>
    </r>
  </si>
  <si>
    <r>
      <t>Agama Konghucu</t>
    </r>
    <r>
      <rPr>
        <b/>
        <sz val="12"/>
        <color rgb="FF000000"/>
        <rFont val="Arial"/>
        <family val="2"/>
      </rPr>
      <t xml:space="preserve">                           </t>
    </r>
  </si>
  <si>
    <t xml:space="preserve">Perkembangan Peserta Didik         </t>
  </si>
  <si>
    <t xml:space="preserve">Gambar Bentuk                                  </t>
  </si>
  <si>
    <t xml:space="preserve">Wawasan Kependidikan       </t>
  </si>
  <si>
    <t xml:space="preserve">Gambar Nirmana                         </t>
  </si>
  <si>
    <r>
      <t>Gambar Model</t>
    </r>
    <r>
      <rPr>
        <b/>
        <sz val="12"/>
        <color rgb="FF000000"/>
        <rFont val="Arial"/>
        <family val="2"/>
      </rPr>
      <t xml:space="preserve">                               </t>
    </r>
  </si>
  <si>
    <t xml:space="preserve">Gambar Anatomi                              </t>
  </si>
  <si>
    <t xml:space="preserve">Tinjauan Seni                                   </t>
  </si>
  <si>
    <t xml:space="preserve">PKN                                   </t>
  </si>
  <si>
    <r>
      <t>Bahasa Indonesia</t>
    </r>
    <r>
      <rPr>
        <b/>
        <sz val="12"/>
        <color rgb="FF000000"/>
        <rFont val="Arial"/>
        <family val="2"/>
      </rPr>
      <t xml:space="preserve">                </t>
    </r>
  </si>
  <si>
    <t xml:space="preserve">Belajar dan Pembelajaran             </t>
  </si>
  <si>
    <t xml:space="preserve">THK                                          </t>
  </si>
  <si>
    <t xml:space="preserve">Gambar Teknik                              </t>
  </si>
  <si>
    <t xml:space="preserve">Telaah Kurikulum                       </t>
  </si>
  <si>
    <t xml:space="preserve">Sejarah Seni Rupa Indonesia  </t>
  </si>
  <si>
    <r>
      <t>Gambar Ilustrasi</t>
    </r>
    <r>
      <rPr>
        <b/>
        <sz val="12"/>
        <color rgb="FF000000"/>
        <rFont val="Arial"/>
        <family val="2"/>
      </rPr>
      <t xml:space="preserve">                              </t>
    </r>
  </si>
  <si>
    <t xml:space="preserve">Sejarah Seni Rupa Timur             </t>
  </si>
  <si>
    <t xml:space="preserve">Semiotika                                   </t>
  </si>
  <si>
    <t xml:space="preserve">Estetika                               </t>
  </si>
  <si>
    <t>Strategi Pembelajaran</t>
  </si>
  <si>
    <t>Assesmen dan Evaluasi Pembelajaran</t>
  </si>
  <si>
    <t>Sejarah Seni Rupa Barat</t>
  </si>
  <si>
    <t>Seni Lukis</t>
  </si>
  <si>
    <t>Prasimologi</t>
  </si>
  <si>
    <t>Kriya Logam</t>
  </si>
  <si>
    <t>Kriya Kayu</t>
  </si>
  <si>
    <t>Micro Teaching</t>
  </si>
  <si>
    <t>Gambar Ragam Hias Indonesia</t>
  </si>
  <si>
    <t>Statistika</t>
  </si>
  <si>
    <t>Media Pembelajaran</t>
  </si>
  <si>
    <t>Seni Patung</t>
  </si>
  <si>
    <t>Seni Grafis</t>
  </si>
  <si>
    <t>Desain Dekorasi</t>
  </si>
  <si>
    <t>Metodelogi Penelitian</t>
  </si>
  <si>
    <t>Fotografi</t>
  </si>
  <si>
    <t>Desain Komunikasi Visual</t>
  </si>
  <si>
    <t>Intermedia</t>
  </si>
  <si>
    <t>ITC</t>
  </si>
  <si>
    <t>Psikologi Seni</t>
  </si>
  <si>
    <t>Kriya Keramik</t>
  </si>
  <si>
    <t>Kriya Tekstil</t>
  </si>
  <si>
    <t>Magang I (PPL I, PPL II, KKN)</t>
  </si>
  <si>
    <t>Manajemen Dan Kuratorial Pameran</t>
  </si>
  <si>
    <t>Enterpreneurship</t>
  </si>
  <si>
    <t>Kritik Seni</t>
  </si>
  <si>
    <t>Studi Khusus Seni Lukis*</t>
  </si>
  <si>
    <t>Studi Khusus Seni Patung*</t>
  </si>
  <si>
    <t>Studi Khusus Seni Grafis*</t>
  </si>
  <si>
    <t>Studi Khusus Kriya Kayu*</t>
  </si>
  <si>
    <t>Studi Khusus Kriya Keramik*</t>
  </si>
  <si>
    <t>Studi Khusus Kriya Tekstil*</t>
  </si>
  <si>
    <t>Studi Khusus Kriya Logam*</t>
  </si>
  <si>
    <t>Studi Khusus Prasimologi*</t>
  </si>
  <si>
    <t>Studi Khusus Fotografi*</t>
  </si>
  <si>
    <t>Studi Khusus Desain Komunikasi Visual*</t>
  </si>
  <si>
    <t>Studi Khusus Dekorasi*</t>
  </si>
  <si>
    <t>Untuk di semester 7 mata kulian yang bertanda * itu adalah mata kuliah pilihan, mahasiswa pendidikan seni rupa, wajib memilih salah satu mata kuliah pilihan studi khusus 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</si>
</sst>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rgb="FFEFEFE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rgb="FFC9DAF8"/>
      </patternFill>
    </fill>
    <fill>
      <patternFill patternType="solid">
        <fgColor theme="6" tint="0.79998168889431442"/>
        <bgColor rgb="FFCFE2F3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14" borderId="0" applyNumberFormat="0" applyBorder="0" applyAlignment="0" applyProtection="0"/>
  </cellStyleXfs>
  <cellXfs count="21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3" fillId="0" borderId="0" xfId="0" applyFont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7" fillId="0" borderId="10" xfId="0" applyFont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/>
    <xf numFmtId="0" fontId="10" fillId="5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0" fillId="0" borderId="2" xfId="0" applyFont="1" applyBorder="1"/>
    <xf numFmtId="0" fontId="7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8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7" fillId="11" borderId="2" xfId="0" applyFont="1" applyFill="1" applyBorder="1" applyAlignment="1"/>
    <xf numFmtId="0" fontId="6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6" fillId="6" borderId="2" xfId="0" applyFont="1" applyFill="1" applyBorder="1" applyAlignment="1" applyProtection="1"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18" xfId="0" applyFont="1" applyFill="1" applyBorder="1" applyAlignment="1"/>
    <xf numFmtId="0" fontId="0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10" fillId="12" borderId="2" xfId="0" applyFont="1" applyFill="1" applyBorder="1" applyProtection="1">
      <protection locked="0"/>
    </xf>
    <xf numFmtId="0" fontId="0" fillId="0" borderId="0" xfId="0" applyFont="1" applyAlignment="1"/>
    <xf numFmtId="0" fontId="6" fillId="0" borderId="0" xfId="0" applyFont="1" applyAlignment="1"/>
    <xf numFmtId="0" fontId="2" fillId="8" borderId="10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8" xfId="0" applyFont="1" applyBorder="1" applyAlignment="1"/>
    <xf numFmtId="0" fontId="0" fillId="0" borderId="18" xfId="0" applyFont="1" applyBorder="1" applyAlignment="1"/>
    <xf numFmtId="0" fontId="10" fillId="9" borderId="3" xfId="0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10" fillId="0" borderId="18" xfId="0" applyFont="1" applyBorder="1" applyProtection="1">
      <protection locked="0"/>
    </xf>
    <xf numFmtId="0" fontId="8" fillId="0" borderId="18" xfId="0" applyFont="1" applyFill="1" applyBorder="1" applyAlignment="1"/>
    <xf numFmtId="0" fontId="7" fillId="15" borderId="10" xfId="0" applyFont="1" applyFill="1" applyBorder="1" applyAlignment="1"/>
    <xf numFmtId="0" fontId="10" fillId="16" borderId="4" xfId="0" applyFont="1" applyFill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/>
    <xf numFmtId="0" fontId="6" fillId="0" borderId="0" xfId="0" applyFont="1" applyAlignment="1">
      <alignment horizontal="center"/>
    </xf>
    <xf numFmtId="0" fontId="6" fillId="16" borderId="18" xfId="0" applyFont="1" applyFill="1" applyBorder="1" applyAlignment="1"/>
    <xf numFmtId="0" fontId="6" fillId="16" borderId="18" xfId="0" applyFont="1" applyFill="1" applyBorder="1" applyAlignment="1">
      <alignment horizontal="center"/>
    </xf>
    <xf numFmtId="0" fontId="6" fillId="0" borderId="18" xfId="0" applyFont="1" applyBorder="1" applyAlignment="1" applyProtection="1">
      <protection locked="0"/>
    </xf>
    <xf numFmtId="0" fontId="10" fillId="17" borderId="4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right"/>
    </xf>
    <xf numFmtId="0" fontId="10" fillId="16" borderId="10" xfId="0" applyFont="1" applyFill="1" applyBorder="1" applyAlignment="1"/>
    <xf numFmtId="0" fontId="10" fillId="16" borderId="3" xfId="0" applyFont="1" applyFill="1" applyBorder="1"/>
    <xf numFmtId="0" fontId="10" fillId="16" borderId="13" xfId="0" applyFont="1" applyFill="1" applyBorder="1" applyAlignment="1">
      <alignment horizontal="left"/>
    </xf>
    <xf numFmtId="0" fontId="10" fillId="16" borderId="14" xfId="0" applyFont="1" applyFill="1" applyBorder="1"/>
    <xf numFmtId="0" fontId="10" fillId="16" borderId="2" xfId="0" quotePrefix="1" applyFont="1" applyFill="1" applyBorder="1" applyAlignment="1">
      <alignment horizontal="center"/>
    </xf>
    <xf numFmtId="0" fontId="10" fillId="16" borderId="2" xfId="0" applyFont="1" applyFill="1" applyBorder="1"/>
    <xf numFmtId="0" fontId="10" fillId="16" borderId="2" xfId="0" applyFont="1" applyFill="1" applyBorder="1" applyAlignment="1">
      <alignment horizontal="center"/>
    </xf>
    <xf numFmtId="0" fontId="10" fillId="16" borderId="10" xfId="0" applyFont="1" applyFill="1" applyBorder="1"/>
    <xf numFmtId="0" fontId="6" fillId="16" borderId="4" xfId="0" applyFont="1" applyFill="1" applyBorder="1" applyAlignment="1" applyProtection="1">
      <alignment horizontal="center"/>
    </xf>
    <xf numFmtId="0" fontId="6" fillId="16" borderId="2" xfId="0" applyFont="1" applyFill="1" applyBorder="1" applyAlignment="1" applyProtection="1">
      <alignment horizontal="center"/>
    </xf>
    <xf numFmtId="0" fontId="6" fillId="16" borderId="0" xfId="0" applyFont="1" applyFill="1" applyAlignment="1"/>
    <xf numFmtId="0" fontId="7" fillId="16" borderId="10" xfId="0" applyFont="1" applyFill="1" applyBorder="1" applyAlignment="1">
      <alignment horizontal="left"/>
    </xf>
    <xf numFmtId="0" fontId="10" fillId="16" borderId="4" xfId="0" applyFont="1" applyFill="1" applyBorder="1"/>
    <xf numFmtId="0" fontId="2" fillId="15" borderId="2" xfId="0" applyFont="1" applyFill="1" applyBorder="1" applyAlignment="1">
      <alignment horizontal="center"/>
    </xf>
    <xf numFmtId="0" fontId="10" fillId="0" borderId="0" xfId="0" applyFont="1" applyBorder="1"/>
    <xf numFmtId="0" fontId="10" fillId="12" borderId="0" xfId="0" applyFont="1" applyFill="1" applyBorder="1"/>
    <xf numFmtId="0" fontId="6" fillId="0" borderId="18" xfId="0" applyFont="1" applyBorder="1" applyAlignment="1" applyProtection="1">
      <alignment horizontal="center"/>
      <protection locked="0"/>
    </xf>
    <xf numFmtId="0" fontId="13" fillId="14" borderId="19" xfId="1" applyBorder="1" applyAlignment="1">
      <alignment horizontal="center" vertical="top" wrapText="1"/>
    </xf>
    <xf numFmtId="0" fontId="6" fillId="19" borderId="18" xfId="0" applyFont="1" applyFill="1" applyBorder="1" applyAlignment="1"/>
    <xf numFmtId="0" fontId="13" fillId="14" borderId="18" xfId="1" applyBorder="1" applyAlignment="1">
      <alignment horizontal="center" vertical="top" wrapText="1"/>
    </xf>
    <xf numFmtId="0" fontId="13" fillId="14" borderId="19" xfId="1" applyBorder="1" applyAlignment="1">
      <alignment horizontal="center" vertical="top"/>
    </xf>
    <xf numFmtId="0" fontId="0" fillId="0" borderId="0" xfId="0" applyFont="1" applyAlignment="1"/>
    <xf numFmtId="0" fontId="6" fillId="0" borderId="0" xfId="0" applyFont="1" applyAlignment="1"/>
    <xf numFmtId="0" fontId="6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7" fillId="6" borderId="2" xfId="0" applyFont="1" applyFill="1" applyBorder="1" applyAlignment="1" applyProtection="1">
      <protection locked="0"/>
    </xf>
    <xf numFmtId="0" fontId="18" fillId="6" borderId="2" xfId="0" applyFont="1" applyFill="1" applyBorder="1" applyAlignment="1" applyProtection="1">
      <protection locked="0"/>
    </xf>
    <xf numFmtId="0" fontId="6" fillId="0" borderId="1" xfId="0" applyFont="1" applyBorder="1" applyAlignment="1">
      <alignment horizontal="center"/>
    </xf>
    <xf numFmtId="0" fontId="8" fillId="0" borderId="39" xfId="0" applyFont="1" applyBorder="1" applyAlignment="1"/>
    <xf numFmtId="0" fontId="0" fillId="0" borderId="40" xfId="0" applyFont="1" applyBorder="1" applyAlignment="1">
      <alignment wrapText="1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6" fillId="0" borderId="6" xfId="0" applyFont="1" applyBorder="1" applyAlignment="1">
      <alignment horizontal="center" vertical="top"/>
    </xf>
    <xf numFmtId="0" fontId="6" fillId="16" borderId="20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"/>
    </xf>
    <xf numFmtId="0" fontId="6" fillId="16" borderId="22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left" vertical="top" wrapText="1"/>
    </xf>
    <xf numFmtId="0" fontId="6" fillId="16" borderId="23" xfId="0" applyFont="1" applyFill="1" applyBorder="1" applyAlignment="1">
      <alignment horizontal="left" vertical="top" wrapText="1"/>
    </xf>
    <xf numFmtId="0" fontId="6" fillId="16" borderId="28" xfId="0" applyFont="1" applyFill="1" applyBorder="1" applyAlignment="1">
      <alignment horizontal="left" vertical="top" wrapText="1"/>
    </xf>
    <xf numFmtId="0" fontId="6" fillId="16" borderId="25" xfId="0" applyFont="1" applyFill="1" applyBorder="1" applyAlignment="1">
      <alignment horizontal="left" vertical="top" wrapText="1"/>
    </xf>
    <xf numFmtId="0" fontId="6" fillId="16" borderId="26" xfId="0" applyFont="1" applyFill="1" applyBorder="1" applyAlignment="1">
      <alignment horizontal="left" vertical="top" wrapText="1"/>
    </xf>
    <xf numFmtId="0" fontId="6" fillId="16" borderId="27" xfId="0" applyFont="1" applyFill="1" applyBorder="1" applyAlignment="1">
      <alignment horizontal="left" vertical="top" wrapText="1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0" fillId="0" borderId="4" xfId="0" applyFont="1" applyBorder="1"/>
    <xf numFmtId="0" fontId="6" fillId="0" borderId="0" xfId="0" applyFont="1" applyAlignment="1"/>
    <xf numFmtId="0" fontId="7" fillId="1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7" fillId="11" borderId="0" xfId="0" applyFont="1" applyFill="1" applyBorder="1" applyAlignment="1"/>
    <xf numFmtId="0" fontId="7" fillId="7" borderId="0" xfId="0" applyFont="1" applyFill="1" applyBorder="1" applyAlignment="1">
      <alignment horizontal="left"/>
    </xf>
    <xf numFmtId="0" fontId="6" fillId="0" borderId="13" xfId="0" applyFont="1" applyBorder="1" applyAlignment="1" applyProtection="1">
      <protection locked="0"/>
    </xf>
    <xf numFmtId="0" fontId="6" fillId="0" borderId="39" xfId="0" applyFont="1" applyBorder="1" applyAlignment="1" applyProtection="1">
      <protection locked="0"/>
    </xf>
    <xf numFmtId="0" fontId="6" fillId="6" borderId="10" xfId="0" applyFont="1" applyFill="1" applyBorder="1" applyAlignment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6" borderId="18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15" fillId="0" borderId="3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5" fillId="0" borderId="9" xfId="0" applyFont="1" applyBorder="1"/>
    <xf numFmtId="0" fontId="5" fillId="0" borderId="36" xfId="0" applyFont="1" applyBorder="1"/>
    <xf numFmtId="0" fontId="6" fillId="0" borderId="13" xfId="0" applyFont="1" applyBorder="1" applyAlignment="1">
      <alignment horizontal="left" vertical="top"/>
    </xf>
    <xf numFmtId="0" fontId="5" fillId="0" borderId="7" xfId="0" applyFont="1" applyBorder="1"/>
    <xf numFmtId="0" fontId="5" fillId="0" borderId="37" xfId="0" applyFont="1" applyBorder="1"/>
    <xf numFmtId="0" fontId="6" fillId="0" borderId="15" xfId="0" applyFont="1" applyBorder="1" applyAlignment="1">
      <alignment horizontal="center" vertical="top"/>
    </xf>
    <xf numFmtId="0" fontId="5" fillId="0" borderId="8" xfId="0" applyFont="1" applyBorder="1"/>
    <xf numFmtId="0" fontId="5" fillId="0" borderId="38" xfId="0" applyFont="1" applyBorder="1"/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14" fontId="5" fillId="0" borderId="41" xfId="0" applyNumberFormat="1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1" xfId="0" applyFont="1" applyBorder="1"/>
    <xf numFmtId="0" fontId="6" fillId="0" borderId="7" xfId="0" applyFont="1" applyBorder="1" applyAlignment="1">
      <alignment horizontal="left" vertical="top"/>
    </xf>
    <xf numFmtId="0" fontId="5" fillId="0" borderId="12" xfId="0" applyFont="1" applyBorder="1"/>
    <xf numFmtId="0" fontId="6" fillId="0" borderId="8" xfId="0" applyFont="1" applyBorder="1" applyAlignment="1">
      <alignment horizontal="center" vertical="top"/>
    </xf>
    <xf numFmtId="0" fontId="5" fillId="0" borderId="5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 applyAlignment="1"/>
    <xf numFmtId="0" fontId="5" fillId="0" borderId="4" xfId="0" applyFont="1" applyBorder="1"/>
    <xf numFmtId="0" fontId="4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left"/>
    </xf>
    <xf numFmtId="0" fontId="5" fillId="0" borderId="34" xfId="0" applyFont="1" applyBorder="1"/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7" fillId="4" borderId="10" xfId="0" applyFont="1" applyFill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0" fillId="0" borderId="11" xfId="0" applyFont="1" applyBorder="1"/>
    <xf numFmtId="0" fontId="7" fillId="18" borderId="6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/>
    <xf numFmtId="0" fontId="10" fillId="16" borderId="13" xfId="0" applyFont="1" applyFill="1" applyBorder="1" applyAlignment="1">
      <alignment vertical="top"/>
    </xf>
    <xf numFmtId="0" fontId="10" fillId="16" borderId="15" xfId="0" applyFont="1" applyFill="1" applyBorder="1"/>
    <xf numFmtId="0" fontId="10" fillId="16" borderId="12" xfId="0" applyFont="1" applyFill="1" applyBorder="1"/>
    <xf numFmtId="0" fontId="10" fillId="16" borderId="5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/>
    <xf numFmtId="0" fontId="10" fillId="0" borderId="15" xfId="0" applyFont="1" applyBorder="1"/>
    <xf numFmtId="0" fontId="10" fillId="0" borderId="1" xfId="0" applyFont="1" applyBorder="1"/>
    <xf numFmtId="0" fontId="10" fillId="0" borderId="5" xfId="0" applyFont="1" applyBorder="1"/>
    <xf numFmtId="0" fontId="1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6" fillId="0" borderId="14" xfId="0" applyFont="1" applyBorder="1" applyAlignment="1"/>
    <xf numFmtId="0" fontId="7" fillId="4" borderId="43" xfId="0" applyFont="1" applyFill="1" applyBorder="1" applyAlignment="1">
      <alignment horizontal="center" vertical="center" wrapText="1"/>
    </xf>
    <xf numFmtId="0" fontId="10" fillId="0" borderId="44" xfId="0" applyFont="1" applyBorder="1"/>
    <xf numFmtId="0" fontId="7" fillId="4" borderId="45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9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92"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gajar/kur%20merdeka/FBS/FBS/TAMPLATE%20KURIKULUM%202020%20MBK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tan"/>
      <sheetName val="I. Identitas Prodi"/>
      <sheetName val="data"/>
      <sheetName val="II. Profil Lulusan"/>
      <sheetName val="III. CPL Prodi"/>
      <sheetName val="IV. Struktur Kurikulum "/>
      <sheetName val="Nama MK Bak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II.</v>
          </cell>
          <cell r="B1" t="str">
            <v>Profil Lulusan</v>
          </cell>
        </row>
        <row r="3">
          <cell r="B3" t="str">
            <v>No</v>
          </cell>
          <cell r="C3" t="str">
            <v>Nama Profil</v>
          </cell>
          <cell r="D3" t="str">
            <v>Deskripsi Profil</v>
          </cell>
        </row>
        <row r="4">
          <cell r="B4">
            <v>1</v>
          </cell>
          <cell r="C4" t="str">
            <v>Menjadi pendidik seni rupa/ guru seni rupa</v>
          </cell>
          <cell r="D4" t="str">
            <v>Pendidik, fasilitator, dan instruktur yang mendidik dengan penguasaan kesenirupaan dan pengajarannya.</v>
          </cell>
        </row>
        <row r="5">
          <cell r="B5">
            <v>2</v>
          </cell>
          <cell r="C5" t="str">
            <v>Menjadi pekerja seni</v>
          </cell>
          <cell r="D5" t="str">
            <v>Profesi sebagai pekerja seni dalam bidang seni rupa, disain dan kriya, yang melayani kebutuhan masyarakat luas.</v>
          </cell>
        </row>
        <row r="6">
          <cell r="B6">
            <v>3</v>
          </cell>
          <cell r="C6" t="str">
            <v>Menjadi manager dan kurator seni rupa</v>
          </cell>
          <cell r="D6" t="str">
            <v>Inisiator, organisator dan penentu segala aspek kuratorial suatu event seni rupa.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F18" sqref="F18"/>
    </sheetView>
  </sheetViews>
  <sheetFormatPr defaultColWidth="11.42578125" defaultRowHeight="12.75" x14ac:dyDescent="0.2"/>
  <cols>
    <col min="1" max="1" width="10.85546875" style="46"/>
    <col min="3" max="3" width="36.42578125" customWidth="1"/>
    <col min="4" max="4" width="15" customWidth="1"/>
  </cols>
  <sheetData>
    <row r="1" spans="1:6" s="42" customFormat="1" x14ac:dyDescent="0.2">
      <c r="A1" s="145" t="s">
        <v>258</v>
      </c>
      <c r="B1" s="145"/>
      <c r="C1" s="145"/>
      <c r="D1" s="145"/>
      <c r="E1" s="145"/>
      <c r="F1" s="145"/>
    </row>
    <row r="2" spans="1:6" s="42" customFormat="1" x14ac:dyDescent="0.2">
      <c r="A2" s="46">
        <v>1</v>
      </c>
      <c r="B2" s="32" t="s">
        <v>284</v>
      </c>
    </row>
    <row r="3" spans="1:6" s="42" customFormat="1" x14ac:dyDescent="0.2">
      <c r="A3" s="46">
        <v>2</v>
      </c>
      <c r="B3" s="32" t="s">
        <v>259</v>
      </c>
    </row>
    <row r="4" spans="1:6" s="42" customFormat="1" x14ac:dyDescent="0.2">
      <c r="A4" s="46">
        <v>3</v>
      </c>
      <c r="B4" s="32" t="s">
        <v>260</v>
      </c>
    </row>
    <row r="5" spans="1:6" s="42" customFormat="1" x14ac:dyDescent="0.2">
      <c r="A5" s="46">
        <v>4</v>
      </c>
      <c r="B5" s="32" t="s">
        <v>262</v>
      </c>
    </row>
    <row r="6" spans="1:6" s="42" customFormat="1" x14ac:dyDescent="0.2">
      <c r="A6" s="46">
        <v>5</v>
      </c>
      <c r="B6" s="32" t="s">
        <v>279</v>
      </c>
    </row>
    <row r="7" spans="1:6" s="42" customFormat="1" x14ac:dyDescent="0.2">
      <c r="A7" s="46">
        <v>6</v>
      </c>
      <c r="B7" s="32" t="s">
        <v>280</v>
      </c>
    </row>
    <row r="8" spans="1:6" s="42" customFormat="1" x14ac:dyDescent="0.2">
      <c r="A8" s="46">
        <v>7</v>
      </c>
      <c r="B8" s="32" t="s">
        <v>281</v>
      </c>
    </row>
    <row r="9" spans="1:6" s="42" customFormat="1" x14ac:dyDescent="0.2">
      <c r="A9" s="46">
        <v>8</v>
      </c>
      <c r="B9" s="32" t="s">
        <v>336</v>
      </c>
    </row>
    <row r="10" spans="1:6" s="42" customFormat="1" x14ac:dyDescent="0.2">
      <c r="A10" s="46">
        <v>9</v>
      </c>
      <c r="B10" s="32" t="s">
        <v>337</v>
      </c>
    </row>
    <row r="11" spans="1:6" s="42" customFormat="1" x14ac:dyDescent="0.2">
      <c r="A11" s="46">
        <v>10</v>
      </c>
      <c r="B11" s="32" t="s">
        <v>338</v>
      </c>
    </row>
    <row r="12" spans="1:6" s="53" customFormat="1" x14ac:dyDescent="0.2">
      <c r="A12" s="46"/>
      <c r="B12" s="32"/>
    </row>
    <row r="13" spans="1:6" s="53" customFormat="1" x14ac:dyDescent="0.2">
      <c r="A13" s="46"/>
    </row>
    <row r="14" spans="1:6" s="53" customFormat="1" x14ac:dyDescent="0.2">
      <c r="A14" s="46"/>
    </row>
    <row r="15" spans="1:6" s="42" customFormat="1" x14ac:dyDescent="0.2">
      <c r="A15" s="46"/>
    </row>
    <row r="16" spans="1:6" x14ac:dyDescent="0.2">
      <c r="A16" s="144" t="s">
        <v>244</v>
      </c>
      <c r="B16" s="144"/>
      <c r="C16" s="144"/>
      <c r="D16" s="144"/>
    </row>
    <row r="17" spans="1:4" x14ac:dyDescent="0.2">
      <c r="A17" s="47" t="s">
        <v>240</v>
      </c>
      <c r="B17" s="48" t="s">
        <v>241</v>
      </c>
      <c r="C17" s="48" t="s">
        <v>242</v>
      </c>
      <c r="D17" s="48" t="s">
        <v>243</v>
      </c>
    </row>
    <row r="18" spans="1:4" x14ac:dyDescent="0.2">
      <c r="A18" s="49"/>
      <c r="B18" s="50"/>
      <c r="C18" s="50"/>
      <c r="D18" s="50"/>
    </row>
    <row r="19" spans="1:4" x14ac:dyDescent="0.2">
      <c r="A19" s="49"/>
      <c r="B19" s="50"/>
      <c r="C19" s="51"/>
      <c r="D19" s="50"/>
    </row>
    <row r="20" spans="1:4" x14ac:dyDescent="0.2">
      <c r="A20" s="57"/>
      <c r="B20" s="50"/>
      <c r="C20" s="58"/>
      <c r="D20" s="58"/>
    </row>
    <row r="21" spans="1:4" x14ac:dyDescent="0.2">
      <c r="A21" s="57"/>
      <c r="B21" s="59"/>
      <c r="C21" s="58"/>
      <c r="D21" s="59"/>
    </row>
    <row r="22" spans="1:4" x14ac:dyDescent="0.2">
      <c r="A22" s="57"/>
      <c r="B22" s="59"/>
      <c r="C22" s="59"/>
      <c r="D22" s="59"/>
    </row>
    <row r="23" spans="1:4" x14ac:dyDescent="0.2">
      <c r="A23" s="57"/>
      <c r="B23" s="59"/>
      <c r="C23" s="59"/>
      <c r="D23" s="59"/>
    </row>
    <row r="24" spans="1:4" x14ac:dyDescent="0.2">
      <c r="A24" s="57"/>
      <c r="B24" s="59"/>
      <c r="C24" s="59"/>
      <c r="D24" s="59"/>
    </row>
    <row r="25" spans="1:4" x14ac:dyDescent="0.2">
      <c r="A25" s="57"/>
      <c r="B25" s="59"/>
      <c r="C25" s="59"/>
      <c r="D25" s="59"/>
    </row>
  </sheetData>
  <mergeCells count="2">
    <mergeCell ref="A16:D16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"/>
  <sheetViews>
    <sheetView showGridLines="0" workbookViewId="0">
      <selection activeCell="E7" sqref="E7"/>
    </sheetView>
  </sheetViews>
  <sheetFormatPr defaultColWidth="14.42578125" defaultRowHeight="12.75" x14ac:dyDescent="0.2"/>
  <cols>
    <col min="1" max="1" width="6.42578125" customWidth="1"/>
    <col min="3" max="3" width="18.28515625" customWidth="1"/>
    <col min="4" max="4" width="7.7109375" customWidth="1"/>
    <col min="6" max="6" width="90.7109375" style="103" customWidth="1"/>
  </cols>
  <sheetData>
    <row r="1" spans="1:7" ht="15.75" x14ac:dyDescent="0.25">
      <c r="A1" s="166" t="s">
        <v>335</v>
      </c>
      <c r="B1" s="167"/>
      <c r="C1" s="167"/>
      <c r="D1" s="167"/>
      <c r="E1" s="167"/>
      <c r="F1" s="167"/>
    </row>
    <row r="2" spans="1:7" ht="15.75" x14ac:dyDescent="0.25">
      <c r="A2" s="166" t="s">
        <v>220</v>
      </c>
      <c r="B2" s="167"/>
      <c r="C2" s="167"/>
      <c r="D2" s="167"/>
      <c r="E2" s="167"/>
      <c r="F2" s="167"/>
    </row>
    <row r="3" spans="1:7" x14ac:dyDescent="0.2">
      <c r="A3" s="167"/>
      <c r="B3" s="167"/>
      <c r="C3" s="167"/>
      <c r="D3" s="167"/>
      <c r="E3" s="167"/>
      <c r="F3" s="167"/>
    </row>
    <row r="4" spans="1:7" ht="15.75" x14ac:dyDescent="0.25">
      <c r="A4" s="3" t="s">
        <v>2</v>
      </c>
      <c r="B4" s="168" t="s">
        <v>15</v>
      </c>
      <c r="C4" s="169"/>
      <c r="D4" s="169"/>
      <c r="E4" s="169"/>
      <c r="F4" s="169"/>
    </row>
    <row r="5" spans="1:7" ht="15" x14ac:dyDescent="0.2">
      <c r="A5" s="4"/>
      <c r="B5" s="5" t="s">
        <v>69</v>
      </c>
      <c r="C5" s="6" t="s">
        <v>77</v>
      </c>
      <c r="D5" s="7" t="s">
        <v>92</v>
      </c>
      <c r="E5" s="170" t="s">
        <v>24</v>
      </c>
      <c r="F5" s="171"/>
      <c r="G5" s="32"/>
    </row>
    <row r="6" spans="1:7" ht="15" x14ac:dyDescent="0.2">
      <c r="A6" s="4"/>
      <c r="B6" s="5" t="s">
        <v>141</v>
      </c>
      <c r="C6" s="8" t="s">
        <v>142</v>
      </c>
      <c r="D6" s="9" t="s">
        <v>92</v>
      </c>
      <c r="E6" s="157">
        <v>32876</v>
      </c>
      <c r="F6" s="158"/>
    </row>
    <row r="7" spans="1:7" ht="15" x14ac:dyDescent="0.2">
      <c r="A7" s="4"/>
      <c r="B7" s="5" t="s">
        <v>143</v>
      </c>
      <c r="C7" s="8" t="s">
        <v>144</v>
      </c>
      <c r="D7" s="110" t="s">
        <v>92</v>
      </c>
      <c r="E7" s="111" t="s">
        <v>349</v>
      </c>
      <c r="F7" s="112"/>
    </row>
    <row r="8" spans="1:7" s="113" customFormat="1" ht="15" x14ac:dyDescent="0.2">
      <c r="A8" s="114"/>
      <c r="B8" s="5"/>
      <c r="C8" s="8"/>
      <c r="D8" s="110"/>
      <c r="E8" s="164"/>
      <c r="F8" s="165"/>
    </row>
    <row r="9" spans="1:7" ht="36" customHeight="1" x14ac:dyDescent="0.2">
      <c r="A9" s="4"/>
      <c r="B9" s="5" t="s">
        <v>145</v>
      </c>
      <c r="C9" s="10" t="s">
        <v>146</v>
      </c>
      <c r="D9" s="11" t="s">
        <v>92</v>
      </c>
      <c r="E9" s="155" t="s">
        <v>340</v>
      </c>
      <c r="F9" s="156"/>
    </row>
    <row r="10" spans="1:7" ht="53.25" customHeight="1" x14ac:dyDescent="0.2">
      <c r="A10" s="4"/>
      <c r="B10" s="146" t="s">
        <v>147</v>
      </c>
      <c r="C10" s="160" t="s">
        <v>148</v>
      </c>
      <c r="D10" s="162" t="s">
        <v>92</v>
      </c>
      <c r="E10" s="5">
        <v>1</v>
      </c>
      <c r="F10" s="104" t="s">
        <v>341</v>
      </c>
    </row>
    <row r="11" spans="1:7" ht="51" customHeight="1" x14ac:dyDescent="0.2">
      <c r="A11" s="4"/>
      <c r="B11" s="147"/>
      <c r="C11" s="150"/>
      <c r="D11" s="153"/>
      <c r="E11" s="5">
        <v>2</v>
      </c>
      <c r="F11" s="104" t="s">
        <v>342</v>
      </c>
    </row>
    <row r="12" spans="1:7" s="97" customFormat="1" ht="51" customHeight="1" x14ac:dyDescent="0.2">
      <c r="A12" s="98"/>
      <c r="B12" s="147"/>
      <c r="C12" s="150"/>
      <c r="D12" s="153"/>
      <c r="E12" s="5">
        <v>3</v>
      </c>
      <c r="F12" s="104" t="s">
        <v>343</v>
      </c>
    </row>
    <row r="13" spans="1:7" ht="37.5" customHeight="1" x14ac:dyDescent="0.2">
      <c r="A13" s="4"/>
      <c r="B13" s="159"/>
      <c r="C13" s="161"/>
      <c r="D13" s="163"/>
      <c r="E13" s="5">
        <v>4</v>
      </c>
      <c r="F13" s="104" t="s">
        <v>344</v>
      </c>
    </row>
    <row r="14" spans="1:7" ht="50.25" customHeight="1" x14ac:dyDescent="0.2">
      <c r="A14" s="4"/>
      <c r="B14" s="146" t="s">
        <v>159</v>
      </c>
      <c r="C14" s="149" t="s">
        <v>163</v>
      </c>
      <c r="D14" s="152" t="s">
        <v>92</v>
      </c>
      <c r="E14" s="5">
        <v>1</v>
      </c>
      <c r="F14" s="105" t="s">
        <v>345</v>
      </c>
    </row>
    <row r="15" spans="1:7" ht="33.75" customHeight="1" x14ac:dyDescent="0.2">
      <c r="A15" s="4"/>
      <c r="B15" s="147"/>
      <c r="C15" s="150"/>
      <c r="D15" s="153"/>
      <c r="E15" s="5">
        <v>2</v>
      </c>
      <c r="F15" s="104" t="s">
        <v>346</v>
      </c>
    </row>
    <row r="16" spans="1:7" ht="36" customHeight="1" x14ac:dyDescent="0.2">
      <c r="A16" s="4"/>
      <c r="B16" s="147"/>
      <c r="C16" s="150"/>
      <c r="D16" s="153"/>
      <c r="E16" s="5">
        <v>3</v>
      </c>
      <c r="F16" s="104" t="s">
        <v>347</v>
      </c>
    </row>
    <row r="17" spans="1:6" ht="30" x14ac:dyDescent="0.2">
      <c r="A17" s="4"/>
      <c r="B17" s="148"/>
      <c r="C17" s="151"/>
      <c r="D17" s="154"/>
      <c r="E17" s="101">
        <v>4</v>
      </c>
      <c r="F17" s="106" t="s">
        <v>348</v>
      </c>
    </row>
  </sheetData>
  <mergeCells count="14">
    <mergeCell ref="A1:F1"/>
    <mergeCell ref="A2:F2"/>
    <mergeCell ref="A3:F3"/>
    <mergeCell ref="B4:F4"/>
    <mergeCell ref="E5:F5"/>
    <mergeCell ref="B14:B17"/>
    <mergeCell ref="C14:C17"/>
    <mergeCell ref="D14:D17"/>
    <mergeCell ref="E9:F9"/>
    <mergeCell ref="E6:F6"/>
    <mergeCell ref="B10:B13"/>
    <mergeCell ref="C10:C13"/>
    <mergeCell ref="D10:D13"/>
    <mergeCell ref="E8:F8"/>
  </mergeCells>
  <dataValidations count="1">
    <dataValidation type="list" allowBlank="1" showErrorMessage="1" sqref="E5">
      <formula1>prodi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7"/>
  <sheetViews>
    <sheetView topLeftCell="A62" zoomScale="120" zoomScaleNormal="120" workbookViewId="0">
      <selection activeCell="B78" sqref="B78"/>
    </sheetView>
  </sheetViews>
  <sheetFormatPr defaultColWidth="14.42578125" defaultRowHeight="15.75" customHeight="1" x14ac:dyDescent="0.2"/>
  <cols>
    <col min="1" max="1" width="41.8554687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2" t="s">
        <v>3</v>
      </c>
      <c r="B2" s="2" t="s">
        <v>4</v>
      </c>
    </row>
    <row r="3" spans="1:2" ht="15" x14ac:dyDescent="0.25">
      <c r="A3" s="2" t="s">
        <v>5</v>
      </c>
      <c r="B3" s="2" t="s">
        <v>6</v>
      </c>
    </row>
    <row r="4" spans="1:2" ht="15" x14ac:dyDescent="0.25">
      <c r="A4" s="2" t="s">
        <v>7</v>
      </c>
      <c r="B4" s="2" t="s">
        <v>8</v>
      </c>
    </row>
    <row r="5" spans="1:2" ht="15" x14ac:dyDescent="0.25">
      <c r="A5" s="2" t="s">
        <v>9</v>
      </c>
      <c r="B5" s="2" t="s">
        <v>10</v>
      </c>
    </row>
    <row r="6" spans="1:2" ht="15" x14ac:dyDescent="0.25">
      <c r="A6" s="2" t="s">
        <v>11</v>
      </c>
      <c r="B6" s="2" t="s">
        <v>12</v>
      </c>
    </row>
    <row r="7" spans="1:2" ht="15" x14ac:dyDescent="0.25">
      <c r="A7" s="2" t="s">
        <v>13</v>
      </c>
      <c r="B7" s="2" t="s">
        <v>14</v>
      </c>
    </row>
    <row r="8" spans="1:2" ht="15" x14ac:dyDescent="0.25">
      <c r="A8" s="2" t="s">
        <v>16</v>
      </c>
      <c r="B8" s="2" t="s">
        <v>17</v>
      </c>
    </row>
    <row r="9" spans="1:2" ht="15" x14ac:dyDescent="0.25">
      <c r="A9" s="2" t="s">
        <v>18</v>
      </c>
      <c r="B9" s="2" t="s">
        <v>19</v>
      </c>
    </row>
    <row r="10" spans="1:2" ht="15" x14ac:dyDescent="0.25">
      <c r="A10" s="2" t="s">
        <v>20</v>
      </c>
      <c r="B10" s="2" t="s">
        <v>21</v>
      </c>
    </row>
    <row r="11" spans="1:2" ht="15" x14ac:dyDescent="0.25">
      <c r="A11" s="2" t="s">
        <v>22</v>
      </c>
      <c r="B11" s="2" t="s">
        <v>23</v>
      </c>
    </row>
    <row r="12" spans="1:2" ht="15" x14ac:dyDescent="0.25">
      <c r="A12" s="2" t="s">
        <v>24</v>
      </c>
      <c r="B12" s="2" t="s">
        <v>25</v>
      </c>
    </row>
    <row r="13" spans="1:2" ht="15" x14ac:dyDescent="0.25">
      <c r="A13" s="2" t="s">
        <v>26</v>
      </c>
      <c r="B13" s="2" t="s">
        <v>27</v>
      </c>
    </row>
    <row r="14" spans="1:2" ht="15" x14ac:dyDescent="0.25">
      <c r="A14" s="2" t="s">
        <v>28</v>
      </c>
      <c r="B14" s="2" t="s">
        <v>29</v>
      </c>
    </row>
    <row r="15" spans="1:2" ht="15" x14ac:dyDescent="0.25">
      <c r="A15" s="2" t="s">
        <v>30</v>
      </c>
      <c r="B15" s="2" t="s">
        <v>31</v>
      </c>
    </row>
    <row r="16" spans="1:2" ht="15" x14ac:dyDescent="0.25">
      <c r="A16" s="2" t="s">
        <v>32</v>
      </c>
      <c r="B16" s="2" t="s">
        <v>33</v>
      </c>
    </row>
    <row r="17" spans="1:2" ht="15" x14ac:dyDescent="0.25">
      <c r="A17" s="2" t="s">
        <v>34</v>
      </c>
      <c r="B17" s="2" t="s">
        <v>35</v>
      </c>
    </row>
    <row r="18" spans="1:2" ht="15" x14ac:dyDescent="0.25">
      <c r="A18" s="2" t="s">
        <v>36</v>
      </c>
      <c r="B18" s="2" t="s">
        <v>37</v>
      </c>
    </row>
    <row r="19" spans="1:2" ht="15" x14ac:dyDescent="0.25">
      <c r="A19" s="2" t="s">
        <v>38</v>
      </c>
      <c r="B19" s="2" t="s">
        <v>39</v>
      </c>
    </row>
    <row r="20" spans="1:2" ht="15" x14ac:dyDescent="0.25">
      <c r="A20" s="2" t="s">
        <v>40</v>
      </c>
      <c r="B20" s="2" t="s">
        <v>41</v>
      </c>
    </row>
    <row r="21" spans="1:2" ht="15" x14ac:dyDescent="0.25">
      <c r="A21" s="2" t="s">
        <v>42</v>
      </c>
      <c r="B21" s="2" t="s">
        <v>43</v>
      </c>
    </row>
    <row r="22" spans="1:2" ht="15" x14ac:dyDescent="0.25">
      <c r="A22" s="2" t="s">
        <v>44</v>
      </c>
      <c r="B22" s="2" t="s">
        <v>45</v>
      </c>
    </row>
    <row r="23" spans="1:2" ht="15" x14ac:dyDescent="0.25">
      <c r="A23" s="2" t="s">
        <v>46</v>
      </c>
      <c r="B23" s="2" t="s">
        <v>47</v>
      </c>
    </row>
    <row r="24" spans="1:2" ht="15" x14ac:dyDescent="0.25">
      <c r="A24" s="2" t="s">
        <v>48</v>
      </c>
      <c r="B24" s="2" t="s">
        <v>49</v>
      </c>
    </row>
    <row r="25" spans="1:2" ht="15" x14ac:dyDescent="0.25">
      <c r="A25" s="2" t="s">
        <v>50</v>
      </c>
      <c r="B25" s="2" t="s">
        <v>51</v>
      </c>
    </row>
    <row r="26" spans="1:2" ht="15" x14ac:dyDescent="0.25">
      <c r="A26" s="2" t="s">
        <v>52</v>
      </c>
      <c r="B26" s="2" t="s">
        <v>53</v>
      </c>
    </row>
    <row r="27" spans="1:2" ht="15" x14ac:dyDescent="0.25">
      <c r="A27" s="2" t="s">
        <v>54</v>
      </c>
      <c r="B27" s="2" t="s">
        <v>55</v>
      </c>
    </row>
    <row r="28" spans="1:2" ht="15" x14ac:dyDescent="0.25">
      <c r="A28" s="2" t="s">
        <v>56</v>
      </c>
      <c r="B28" s="2" t="s">
        <v>57</v>
      </c>
    </row>
    <row r="29" spans="1:2" ht="15" x14ac:dyDescent="0.25">
      <c r="A29" s="2" t="s">
        <v>58</v>
      </c>
      <c r="B29" s="2" t="s">
        <v>59</v>
      </c>
    </row>
    <row r="30" spans="1:2" ht="15" x14ac:dyDescent="0.25">
      <c r="A30" s="2" t="s">
        <v>60</v>
      </c>
      <c r="B30" s="2" t="s">
        <v>61</v>
      </c>
    </row>
    <row r="31" spans="1:2" ht="15" x14ac:dyDescent="0.25">
      <c r="A31" s="2" t="s">
        <v>62</v>
      </c>
      <c r="B31" s="2" t="s">
        <v>63</v>
      </c>
    </row>
    <row r="32" spans="1:2" ht="15" x14ac:dyDescent="0.25">
      <c r="A32" s="2" t="s">
        <v>64</v>
      </c>
      <c r="B32" s="2" t="s">
        <v>65</v>
      </c>
    </row>
    <row r="33" spans="1:2" ht="15" x14ac:dyDescent="0.25">
      <c r="A33" s="2" t="s">
        <v>66</v>
      </c>
      <c r="B33" s="2" t="s">
        <v>67</v>
      </c>
    </row>
    <row r="34" spans="1:2" ht="15" x14ac:dyDescent="0.25">
      <c r="A34" s="2" t="s">
        <v>68</v>
      </c>
      <c r="B34" s="2" t="s">
        <v>70</v>
      </c>
    </row>
    <row r="35" spans="1:2" ht="15" x14ac:dyDescent="0.25">
      <c r="A35" s="2" t="s">
        <v>71</v>
      </c>
      <c r="B35" s="2" t="s">
        <v>72</v>
      </c>
    </row>
    <row r="36" spans="1:2" ht="15" x14ac:dyDescent="0.25">
      <c r="A36" s="2" t="s">
        <v>73</v>
      </c>
      <c r="B36" s="2" t="s">
        <v>74</v>
      </c>
    </row>
    <row r="37" spans="1:2" ht="15" x14ac:dyDescent="0.25">
      <c r="A37" s="2" t="s">
        <v>75</v>
      </c>
      <c r="B37" s="2" t="s">
        <v>76</v>
      </c>
    </row>
    <row r="38" spans="1:2" ht="15" x14ac:dyDescent="0.25">
      <c r="A38" s="2" t="s">
        <v>78</v>
      </c>
      <c r="B38" s="2" t="s">
        <v>79</v>
      </c>
    </row>
    <row r="39" spans="1:2" ht="15" x14ac:dyDescent="0.25">
      <c r="A39" s="2" t="s">
        <v>80</v>
      </c>
      <c r="B39" s="2" t="s">
        <v>81</v>
      </c>
    </row>
    <row r="40" spans="1:2" ht="15" x14ac:dyDescent="0.25">
      <c r="A40" s="2" t="s">
        <v>82</v>
      </c>
      <c r="B40" s="2" t="s">
        <v>83</v>
      </c>
    </row>
    <row r="41" spans="1:2" ht="15" x14ac:dyDescent="0.25">
      <c r="A41" s="2" t="s">
        <v>84</v>
      </c>
      <c r="B41" s="2" t="s">
        <v>85</v>
      </c>
    </row>
    <row r="42" spans="1:2" ht="15" x14ac:dyDescent="0.25">
      <c r="A42" s="2" t="s">
        <v>86</v>
      </c>
      <c r="B42" s="2" t="s">
        <v>87</v>
      </c>
    </row>
    <row r="43" spans="1:2" ht="15" x14ac:dyDescent="0.25">
      <c r="A43" s="2" t="s">
        <v>88</v>
      </c>
      <c r="B43" s="2" t="s">
        <v>89</v>
      </c>
    </row>
    <row r="44" spans="1:2" ht="15" x14ac:dyDescent="0.25">
      <c r="A44" s="2" t="s">
        <v>90</v>
      </c>
      <c r="B44" s="2" t="s">
        <v>91</v>
      </c>
    </row>
    <row r="45" spans="1:2" ht="15" x14ac:dyDescent="0.25">
      <c r="A45" s="2" t="s">
        <v>93</v>
      </c>
      <c r="B45" s="2" t="s">
        <v>94</v>
      </c>
    </row>
    <row r="46" spans="1:2" ht="15" x14ac:dyDescent="0.25">
      <c r="A46" s="2" t="s">
        <v>95</v>
      </c>
      <c r="B46" s="2" t="s">
        <v>96</v>
      </c>
    </row>
    <row r="47" spans="1:2" ht="15" x14ac:dyDescent="0.25">
      <c r="A47" s="2" t="s">
        <v>97</v>
      </c>
      <c r="B47" s="2" t="s">
        <v>98</v>
      </c>
    </row>
    <row r="48" spans="1:2" ht="15" x14ac:dyDescent="0.25">
      <c r="A48" s="2" t="s">
        <v>99</v>
      </c>
      <c r="B48" s="2" t="s">
        <v>100</v>
      </c>
    </row>
    <row r="49" spans="1:2" ht="15" x14ac:dyDescent="0.25">
      <c r="A49" s="2" t="s">
        <v>101</v>
      </c>
      <c r="B49" s="2" t="s">
        <v>102</v>
      </c>
    </row>
    <row r="50" spans="1:2" ht="15" x14ac:dyDescent="0.25">
      <c r="A50" s="2" t="s">
        <v>103</v>
      </c>
      <c r="B50" s="2" t="s">
        <v>104</v>
      </c>
    </row>
    <row r="51" spans="1:2" ht="15" x14ac:dyDescent="0.25">
      <c r="A51" s="2" t="s">
        <v>105</v>
      </c>
      <c r="B51" s="2" t="s">
        <v>106</v>
      </c>
    </row>
    <row r="52" spans="1:2" ht="15" x14ac:dyDescent="0.25">
      <c r="A52" s="2" t="s">
        <v>107</v>
      </c>
      <c r="B52" s="2" t="s">
        <v>108</v>
      </c>
    </row>
    <row r="53" spans="1:2" ht="15" x14ac:dyDescent="0.25">
      <c r="A53" s="2" t="s">
        <v>109</v>
      </c>
      <c r="B53" s="2" t="s">
        <v>110</v>
      </c>
    </row>
    <row r="54" spans="1:2" ht="15" x14ac:dyDescent="0.25">
      <c r="A54" s="2" t="s">
        <v>111</v>
      </c>
      <c r="B54" s="2" t="s">
        <v>112</v>
      </c>
    </row>
    <row r="55" spans="1:2" ht="15" x14ac:dyDescent="0.25">
      <c r="A55" s="2" t="s">
        <v>113</v>
      </c>
      <c r="B55" s="2" t="s">
        <v>114</v>
      </c>
    </row>
    <row r="56" spans="1:2" ht="15" x14ac:dyDescent="0.25">
      <c r="A56" s="2" t="s">
        <v>115</v>
      </c>
      <c r="B56" s="2" t="s">
        <v>116</v>
      </c>
    </row>
    <row r="57" spans="1:2" ht="15" x14ac:dyDescent="0.25">
      <c r="A57" s="2" t="s">
        <v>117</v>
      </c>
      <c r="B57" s="2" t="s">
        <v>118</v>
      </c>
    </row>
    <row r="58" spans="1:2" ht="15" x14ac:dyDescent="0.25">
      <c r="A58" s="2" t="s">
        <v>119</v>
      </c>
      <c r="B58" s="2" t="s">
        <v>120</v>
      </c>
    </row>
    <row r="59" spans="1:2" ht="15" x14ac:dyDescent="0.25">
      <c r="A59" s="2" t="s">
        <v>121</v>
      </c>
      <c r="B59" s="2" t="s">
        <v>122</v>
      </c>
    </row>
    <row r="60" spans="1:2" ht="15" x14ac:dyDescent="0.25">
      <c r="A60" s="2" t="s">
        <v>123</v>
      </c>
      <c r="B60" s="2" t="s">
        <v>124</v>
      </c>
    </row>
    <row r="61" spans="1:2" ht="15" x14ac:dyDescent="0.25">
      <c r="A61" s="2" t="s">
        <v>125</v>
      </c>
      <c r="B61" s="2" t="s">
        <v>126</v>
      </c>
    </row>
    <row r="62" spans="1:2" ht="15" x14ac:dyDescent="0.25">
      <c r="A62" s="2" t="s">
        <v>127</v>
      </c>
      <c r="B62" s="2" t="s">
        <v>128</v>
      </c>
    </row>
    <row r="63" spans="1:2" ht="15" x14ac:dyDescent="0.25">
      <c r="A63" s="2" t="s">
        <v>129</v>
      </c>
      <c r="B63" s="2" t="s">
        <v>130</v>
      </c>
    </row>
    <row r="64" spans="1:2" ht="15" x14ac:dyDescent="0.25">
      <c r="A64" s="2" t="s">
        <v>131</v>
      </c>
      <c r="B64" s="2" t="s">
        <v>132</v>
      </c>
    </row>
    <row r="65" spans="1:2" ht="15" x14ac:dyDescent="0.25">
      <c r="A65" s="2" t="s">
        <v>133</v>
      </c>
      <c r="B65" s="2" t="s">
        <v>134</v>
      </c>
    </row>
    <row r="66" spans="1:2" ht="15" x14ac:dyDescent="0.25">
      <c r="A66" s="2" t="s">
        <v>135</v>
      </c>
      <c r="B66" s="2" t="s">
        <v>136</v>
      </c>
    </row>
    <row r="67" spans="1:2" ht="15" x14ac:dyDescent="0.25">
      <c r="A67" s="2" t="s">
        <v>137</v>
      </c>
      <c r="B67" s="2" t="s">
        <v>138</v>
      </c>
    </row>
    <row r="68" spans="1:2" thickBot="1" x14ac:dyDescent="0.3">
      <c r="A68" s="2" t="s">
        <v>139</v>
      </c>
      <c r="B68" s="2" t="s">
        <v>140</v>
      </c>
    </row>
    <row r="69" spans="1:2" ht="15.75" customHeight="1" thickBot="1" x14ac:dyDescent="0.3">
      <c r="A69" s="43" t="s">
        <v>222</v>
      </c>
      <c r="B69" s="12" t="s">
        <v>231</v>
      </c>
    </row>
    <row r="70" spans="1:2" ht="15.75" customHeight="1" thickBot="1" x14ac:dyDescent="0.3">
      <c r="A70" s="44" t="s">
        <v>223</v>
      </c>
      <c r="B70" s="45" t="s">
        <v>232</v>
      </c>
    </row>
    <row r="71" spans="1:2" ht="15.75" customHeight="1" thickBot="1" x14ac:dyDescent="0.3">
      <c r="A71" s="44" t="s">
        <v>224</v>
      </c>
      <c r="B71" s="45" t="s">
        <v>233</v>
      </c>
    </row>
    <row r="72" spans="1:2" ht="15.75" customHeight="1" thickBot="1" x14ac:dyDescent="0.3">
      <c r="A72" s="44" t="s">
        <v>225</v>
      </c>
      <c r="B72" s="45" t="s">
        <v>234</v>
      </c>
    </row>
    <row r="73" spans="1:2" ht="15.75" customHeight="1" thickBot="1" x14ac:dyDescent="0.3">
      <c r="A73" s="44" t="s">
        <v>226</v>
      </c>
      <c r="B73" s="45" t="s">
        <v>235</v>
      </c>
    </row>
    <row r="74" spans="1:2" ht="15.75" customHeight="1" thickBot="1" x14ac:dyDescent="0.3">
      <c r="A74" s="44" t="s">
        <v>227</v>
      </c>
      <c r="B74" s="45" t="s">
        <v>236</v>
      </c>
    </row>
    <row r="75" spans="1:2" ht="15.75" customHeight="1" thickBot="1" x14ac:dyDescent="0.3">
      <c r="A75" s="44" t="s">
        <v>228</v>
      </c>
      <c r="B75" s="45" t="s">
        <v>237</v>
      </c>
    </row>
    <row r="76" spans="1:2" ht="15.75" customHeight="1" thickBot="1" x14ac:dyDescent="0.3">
      <c r="A76" s="44" t="s">
        <v>229</v>
      </c>
      <c r="B76" s="45" t="s">
        <v>238</v>
      </c>
    </row>
    <row r="77" spans="1:2" ht="15.75" customHeight="1" thickBot="1" x14ac:dyDescent="0.3">
      <c r="A77" s="44" t="s">
        <v>230</v>
      </c>
      <c r="B77" s="45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"/>
  <sheetViews>
    <sheetView showGridLines="0" topLeftCell="B1" workbookViewId="0">
      <selection activeCell="D11" sqref="D11"/>
    </sheetView>
  </sheetViews>
  <sheetFormatPr defaultColWidth="14.42578125" defaultRowHeight="12.75" x14ac:dyDescent="0.2"/>
  <cols>
    <col min="3" max="3" width="53.140625" customWidth="1"/>
    <col min="4" max="4" width="115.42578125" customWidth="1"/>
    <col min="5" max="5" width="1.42578125" customWidth="1"/>
  </cols>
  <sheetData>
    <row r="1" spans="1:5" ht="15.75" x14ac:dyDescent="0.25">
      <c r="A1" s="33" t="str">
        <f>'[1]II. Profil Lulusan'!A1</f>
        <v>II.</v>
      </c>
      <c r="B1" s="172" t="str">
        <f>'[1]II. Profil Lulusan'!B1</f>
        <v>Profil Lulusan</v>
      </c>
      <c r="C1" s="172"/>
      <c r="D1" s="172"/>
      <c r="E1" s="172"/>
    </row>
    <row r="2" spans="1:5" ht="15" x14ac:dyDescent="0.25">
      <c r="A2" s="12"/>
      <c r="B2" s="169">
        <f>'[1]II. Profil Lulusan'!B2</f>
        <v>0</v>
      </c>
      <c r="C2" s="169"/>
      <c r="D2" s="169"/>
      <c r="E2" s="169"/>
    </row>
    <row r="3" spans="1:5" ht="15.75" x14ac:dyDescent="0.25">
      <c r="A3" s="12"/>
      <c r="B3" s="14" t="str">
        <f>'[1]II. Profil Lulusan'!B3</f>
        <v>No</v>
      </c>
      <c r="C3" s="14" t="str">
        <f>'[1]II. Profil Lulusan'!C3</f>
        <v>Nama Profil</v>
      </c>
      <c r="D3" s="173" t="str">
        <f>'[1]II. Profil Lulusan'!D3</f>
        <v>Deskripsi Profil</v>
      </c>
      <c r="E3" s="174"/>
    </row>
    <row r="4" spans="1:5" ht="15" x14ac:dyDescent="0.25">
      <c r="A4" s="12"/>
      <c r="B4" s="116">
        <f>'[1]II. Profil Lulusan'!B4</f>
        <v>1</v>
      </c>
      <c r="C4" s="99" t="str">
        <f>'[1]II. Profil Lulusan'!C4</f>
        <v>Menjadi pendidik seni rupa/ guru seni rupa</v>
      </c>
      <c r="D4" s="131" t="str">
        <f>'[1]II. Profil Lulusan'!D4</f>
        <v>Pendidik, fasilitator, dan instruktur yang mendidik dengan penguasaan kesenirupaan dan pengajarannya.</v>
      </c>
      <c r="E4" s="104"/>
    </row>
    <row r="5" spans="1:5" ht="15" x14ac:dyDescent="0.25">
      <c r="A5" s="12"/>
      <c r="B5" s="116">
        <f>'[1]II. Profil Lulusan'!B5</f>
        <v>2</v>
      </c>
      <c r="C5" s="99" t="str">
        <f>'[1]II. Profil Lulusan'!C5</f>
        <v>Menjadi pekerja seni</v>
      </c>
      <c r="D5" s="131" t="str">
        <f>'[1]II. Profil Lulusan'!D5</f>
        <v>Profesi sebagai pekerja seni dalam bidang seni rupa, disain dan kriya, yang melayani kebutuhan masyarakat luas.</v>
      </c>
      <c r="E5" s="104"/>
    </row>
    <row r="6" spans="1:5" ht="15" x14ac:dyDescent="0.25">
      <c r="A6" s="12"/>
      <c r="B6" s="101">
        <f>'[1]II. Profil Lulusan'!B6</f>
        <v>3</v>
      </c>
      <c r="C6" s="102" t="str">
        <f>'[1]II. Profil Lulusan'!C6</f>
        <v>Menjadi manager dan kurator seni rupa</v>
      </c>
      <c r="D6" s="131" t="str">
        <f>'[1]II. Profil Lulusan'!D6</f>
        <v>Inisiator, organisator dan penentu segala aspek kuratorial suatu event seni rupa.</v>
      </c>
      <c r="E6" s="104"/>
    </row>
  </sheetData>
  <mergeCells count="3">
    <mergeCell ref="B1:E1"/>
    <mergeCell ref="B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0"/>
  <sheetViews>
    <sheetView showGridLines="0" topLeftCell="A31" workbookViewId="0">
      <selection activeCell="D12" sqref="D12"/>
    </sheetView>
  </sheetViews>
  <sheetFormatPr defaultColWidth="14.42578125" defaultRowHeight="12.75" x14ac:dyDescent="0.2"/>
  <cols>
    <col min="3" max="3" width="10.7109375" customWidth="1"/>
    <col min="4" max="4" width="138.5703125" style="103" customWidth="1"/>
  </cols>
  <sheetData>
    <row r="1" spans="1:4" ht="15.75" x14ac:dyDescent="0.25">
      <c r="A1" s="34" t="s">
        <v>149</v>
      </c>
      <c r="B1" s="172" t="s">
        <v>150</v>
      </c>
      <c r="C1" s="167"/>
      <c r="D1" s="167"/>
    </row>
    <row r="2" spans="1:4" ht="15" x14ac:dyDescent="0.25">
      <c r="A2" s="12"/>
      <c r="B2" s="169"/>
      <c r="C2" s="169"/>
      <c r="D2" s="169"/>
    </row>
    <row r="3" spans="1:4" ht="15.75" x14ac:dyDescent="0.25">
      <c r="A3" s="12"/>
      <c r="B3" s="13" t="s">
        <v>151</v>
      </c>
      <c r="C3" s="177" t="s">
        <v>152</v>
      </c>
      <c r="D3" s="171"/>
    </row>
    <row r="4" spans="1:4" ht="15.75" x14ac:dyDescent="0.25">
      <c r="A4" s="12"/>
      <c r="B4" s="175">
        <v>1</v>
      </c>
      <c r="C4" s="176" t="s">
        <v>154</v>
      </c>
      <c r="D4" s="171"/>
    </row>
    <row r="5" spans="1:4" ht="15" x14ac:dyDescent="0.25">
      <c r="A5" s="12"/>
      <c r="B5" s="147"/>
      <c r="C5" s="15" t="s">
        <v>155</v>
      </c>
      <c r="D5" s="104" t="s">
        <v>350</v>
      </c>
    </row>
    <row r="6" spans="1:4" ht="15" x14ac:dyDescent="0.25">
      <c r="A6" s="12"/>
      <c r="B6" s="147"/>
      <c r="C6" s="15" t="s">
        <v>156</v>
      </c>
      <c r="D6" s="104" t="s">
        <v>351</v>
      </c>
    </row>
    <row r="7" spans="1:4" ht="16.5" customHeight="1" x14ac:dyDescent="0.25">
      <c r="A7" s="12"/>
      <c r="B7" s="147"/>
      <c r="C7" s="15" t="s">
        <v>157</v>
      </c>
      <c r="D7" s="104" t="s">
        <v>352</v>
      </c>
    </row>
    <row r="8" spans="1:4" s="97" customFormat="1" ht="16.5" customHeight="1" x14ac:dyDescent="0.25">
      <c r="A8" s="12"/>
      <c r="B8" s="147"/>
      <c r="C8" s="15" t="s">
        <v>286</v>
      </c>
      <c r="D8" s="104" t="s">
        <v>353</v>
      </c>
    </row>
    <row r="9" spans="1:4" s="97" customFormat="1" ht="15" x14ac:dyDescent="0.25">
      <c r="A9" s="12"/>
      <c r="B9" s="147"/>
      <c r="C9" s="15" t="s">
        <v>287</v>
      </c>
      <c r="D9" s="104" t="s">
        <v>354</v>
      </c>
    </row>
    <row r="10" spans="1:4" s="97" customFormat="1" ht="15" x14ac:dyDescent="0.25">
      <c r="A10" s="12"/>
      <c r="B10" s="147"/>
      <c r="C10" s="15" t="s">
        <v>288</v>
      </c>
      <c r="D10" s="104" t="s">
        <v>355</v>
      </c>
    </row>
    <row r="11" spans="1:4" s="97" customFormat="1" ht="15" x14ac:dyDescent="0.25">
      <c r="A11" s="12"/>
      <c r="B11" s="147"/>
      <c r="C11" s="15" t="s">
        <v>289</v>
      </c>
      <c r="D11" s="104" t="s">
        <v>356</v>
      </c>
    </row>
    <row r="12" spans="1:4" s="97" customFormat="1" ht="15" x14ac:dyDescent="0.25">
      <c r="A12" s="12"/>
      <c r="B12" s="147"/>
      <c r="C12" s="15" t="s">
        <v>290</v>
      </c>
      <c r="D12" s="104" t="s">
        <v>357</v>
      </c>
    </row>
    <row r="13" spans="1:4" s="97" customFormat="1" ht="15" x14ac:dyDescent="0.25">
      <c r="A13" s="12"/>
      <c r="B13" s="147"/>
      <c r="C13" s="15" t="s">
        <v>291</v>
      </c>
      <c r="D13" s="104" t="s">
        <v>358</v>
      </c>
    </row>
    <row r="14" spans="1:4" s="97" customFormat="1" ht="15" x14ac:dyDescent="0.25">
      <c r="A14" s="12"/>
      <c r="B14" s="147"/>
      <c r="C14" s="100" t="s">
        <v>292</v>
      </c>
      <c r="D14" s="107" t="s">
        <v>359</v>
      </c>
    </row>
    <row r="15" spans="1:4" ht="15.75" x14ac:dyDescent="0.25">
      <c r="A15" s="12"/>
      <c r="B15" s="178">
        <v>2</v>
      </c>
      <c r="C15" s="179" t="s">
        <v>158</v>
      </c>
      <c r="D15" s="180"/>
    </row>
    <row r="16" spans="1:4" ht="15" x14ac:dyDescent="0.25">
      <c r="A16" s="12"/>
      <c r="B16" s="147"/>
      <c r="C16" s="15" t="s">
        <v>160</v>
      </c>
      <c r="D16" s="104" t="s">
        <v>360</v>
      </c>
    </row>
    <row r="17" spans="1:4" ht="15" x14ac:dyDescent="0.25">
      <c r="A17" s="12"/>
      <c r="B17" s="147"/>
      <c r="C17" s="15" t="s">
        <v>161</v>
      </c>
      <c r="D17" s="104" t="s">
        <v>361</v>
      </c>
    </row>
    <row r="18" spans="1:4" ht="15" x14ac:dyDescent="0.25">
      <c r="A18" s="12"/>
      <c r="B18" s="147"/>
      <c r="C18" s="15" t="s">
        <v>162</v>
      </c>
      <c r="D18" s="104" t="s">
        <v>362</v>
      </c>
    </row>
    <row r="19" spans="1:4" s="97" customFormat="1" ht="15" x14ac:dyDescent="0.25">
      <c r="A19" s="12"/>
      <c r="B19" s="147"/>
      <c r="C19" s="15" t="s">
        <v>293</v>
      </c>
      <c r="D19" s="104" t="s">
        <v>363</v>
      </c>
    </row>
    <row r="20" spans="1:4" ht="15" x14ac:dyDescent="0.25">
      <c r="A20" s="12"/>
      <c r="B20" s="159"/>
      <c r="C20" s="15" t="s">
        <v>294</v>
      </c>
      <c r="D20" s="104" t="s">
        <v>364</v>
      </c>
    </row>
    <row r="21" spans="1:4" ht="15.75" x14ac:dyDescent="0.25">
      <c r="A21" s="12"/>
      <c r="B21" s="175">
        <v>3</v>
      </c>
      <c r="C21" s="176" t="s">
        <v>164</v>
      </c>
      <c r="D21" s="171"/>
    </row>
    <row r="22" spans="1:4" ht="15" x14ac:dyDescent="0.25">
      <c r="A22" s="12"/>
      <c r="B22" s="147"/>
      <c r="C22" s="15" t="s">
        <v>165</v>
      </c>
      <c r="D22" s="104" t="s">
        <v>365</v>
      </c>
    </row>
    <row r="23" spans="1:4" ht="15" x14ac:dyDescent="0.25">
      <c r="A23" s="12"/>
      <c r="B23" s="147"/>
      <c r="C23" s="15" t="s">
        <v>166</v>
      </c>
      <c r="D23" s="104" t="s">
        <v>366</v>
      </c>
    </row>
    <row r="24" spans="1:4" ht="15" x14ac:dyDescent="0.25">
      <c r="A24" s="12"/>
      <c r="B24" s="147"/>
      <c r="C24" s="15" t="s">
        <v>167</v>
      </c>
      <c r="D24" s="104" t="s">
        <v>367</v>
      </c>
    </row>
    <row r="25" spans="1:4" s="97" customFormat="1" ht="15" x14ac:dyDescent="0.25">
      <c r="A25" s="12"/>
      <c r="B25" s="147"/>
      <c r="C25" s="15" t="s">
        <v>295</v>
      </c>
      <c r="D25" s="104" t="s">
        <v>368</v>
      </c>
    </row>
    <row r="26" spans="1:4" s="97" customFormat="1" ht="15" x14ac:dyDescent="0.25">
      <c r="A26" s="12"/>
      <c r="B26" s="147"/>
      <c r="C26" s="15" t="s">
        <v>296</v>
      </c>
      <c r="D26" s="104" t="s">
        <v>369</v>
      </c>
    </row>
    <row r="27" spans="1:4" s="97" customFormat="1" ht="15" x14ac:dyDescent="0.25">
      <c r="A27" s="12"/>
      <c r="B27" s="147"/>
      <c r="C27" s="15" t="s">
        <v>297</v>
      </c>
      <c r="D27" s="104" t="s">
        <v>370</v>
      </c>
    </row>
    <row r="28" spans="1:4" s="97" customFormat="1" ht="15" x14ac:dyDescent="0.25">
      <c r="A28" s="12"/>
      <c r="B28" s="147"/>
      <c r="C28" s="15" t="s">
        <v>298</v>
      </c>
      <c r="D28" s="104" t="s">
        <v>371</v>
      </c>
    </row>
    <row r="29" spans="1:4" s="97" customFormat="1" ht="15" x14ac:dyDescent="0.25">
      <c r="A29" s="12"/>
      <c r="B29" s="147"/>
      <c r="C29" s="15" t="s">
        <v>299</v>
      </c>
      <c r="D29" s="104" t="s">
        <v>372</v>
      </c>
    </row>
    <row r="30" spans="1:4" ht="15" x14ac:dyDescent="0.25">
      <c r="A30" s="12"/>
      <c r="B30" s="159"/>
      <c r="C30" s="15" t="s">
        <v>300</v>
      </c>
      <c r="D30" s="104" t="s">
        <v>373</v>
      </c>
    </row>
    <row r="31" spans="1:4" ht="15.75" x14ac:dyDescent="0.25">
      <c r="A31" s="12"/>
      <c r="B31" s="175">
        <v>4</v>
      </c>
      <c r="C31" s="176" t="s">
        <v>168</v>
      </c>
      <c r="D31" s="171"/>
    </row>
    <row r="32" spans="1:4" ht="15" x14ac:dyDescent="0.25">
      <c r="A32" s="12"/>
      <c r="B32" s="147"/>
      <c r="C32" s="15" t="s">
        <v>169</v>
      </c>
      <c r="D32" s="104" t="s">
        <v>374</v>
      </c>
    </row>
    <row r="33" spans="1:4" s="97" customFormat="1" ht="15" x14ac:dyDescent="0.25">
      <c r="A33" s="12"/>
      <c r="B33" s="147"/>
      <c r="C33" s="15" t="s">
        <v>170</v>
      </c>
      <c r="D33" s="104" t="s">
        <v>375</v>
      </c>
    </row>
    <row r="34" spans="1:4" s="97" customFormat="1" ht="15" x14ac:dyDescent="0.25">
      <c r="A34" s="12"/>
      <c r="B34" s="147"/>
      <c r="C34" s="15" t="s">
        <v>171</v>
      </c>
      <c r="D34" s="104" t="s">
        <v>371</v>
      </c>
    </row>
    <row r="35" spans="1:4" s="97" customFormat="1" ht="15" x14ac:dyDescent="0.25">
      <c r="A35" s="12"/>
      <c r="B35" s="147"/>
      <c r="C35" s="15" t="s">
        <v>301</v>
      </c>
      <c r="D35" s="104" t="s">
        <v>376</v>
      </c>
    </row>
    <row r="36" spans="1:4" s="97" customFormat="1" ht="15" x14ac:dyDescent="0.25">
      <c r="A36" s="12"/>
      <c r="B36" s="147"/>
      <c r="C36" s="15" t="s">
        <v>302</v>
      </c>
      <c r="D36" s="104" t="s">
        <v>377</v>
      </c>
    </row>
    <row r="37" spans="1:4" s="97" customFormat="1" ht="15" x14ac:dyDescent="0.25">
      <c r="A37" s="12"/>
      <c r="B37" s="147"/>
      <c r="C37" s="15" t="s">
        <v>303</v>
      </c>
      <c r="D37" s="104" t="s">
        <v>378</v>
      </c>
    </row>
    <row r="38" spans="1:4" ht="15" x14ac:dyDescent="0.25">
      <c r="A38" s="12"/>
      <c r="B38" s="147"/>
      <c r="C38" s="15" t="s">
        <v>304</v>
      </c>
      <c r="D38" s="104" t="s">
        <v>379</v>
      </c>
    </row>
    <row r="39" spans="1:4" ht="15" x14ac:dyDescent="0.25">
      <c r="A39" s="12"/>
      <c r="B39" s="147"/>
      <c r="C39" s="15" t="s">
        <v>305</v>
      </c>
      <c r="D39" s="104" t="s">
        <v>380</v>
      </c>
    </row>
    <row r="40" spans="1:4" ht="15" x14ac:dyDescent="0.25">
      <c r="A40" s="12"/>
      <c r="B40" s="159"/>
      <c r="C40" s="15" t="s">
        <v>306</v>
      </c>
      <c r="D40" s="104" t="s">
        <v>381</v>
      </c>
    </row>
  </sheetData>
  <mergeCells count="11">
    <mergeCell ref="C3:D3"/>
    <mergeCell ref="B1:D1"/>
    <mergeCell ref="B2:D2"/>
    <mergeCell ref="C4:D4"/>
    <mergeCell ref="B15:B20"/>
    <mergeCell ref="C15:D15"/>
    <mergeCell ref="B21:B30"/>
    <mergeCell ref="C21:D21"/>
    <mergeCell ref="B31:B40"/>
    <mergeCell ref="C31:D31"/>
    <mergeCell ref="B4:B1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7"/>
  <sheetViews>
    <sheetView showGridLines="0" tabSelected="1" zoomScale="85" zoomScaleNormal="85" workbookViewId="0">
      <pane xSplit="5" ySplit="7" topLeftCell="F138" activePane="bottomRight" state="frozen"/>
      <selection pane="topRight" activeCell="E1" sqref="E1"/>
      <selection pane="bottomLeft" activeCell="A8" sqref="A8"/>
      <selection pane="bottomRight" activeCell="C149" sqref="C149"/>
    </sheetView>
  </sheetViews>
  <sheetFormatPr defaultColWidth="14.42578125" defaultRowHeight="15.75" customHeight="1" x14ac:dyDescent="0.2"/>
  <cols>
    <col min="1" max="1" width="6.85546875" style="129" customWidth="1"/>
    <col min="2" max="2" width="12.42578125" style="129" customWidth="1"/>
    <col min="3" max="3" width="44" style="129" customWidth="1"/>
    <col min="4" max="4" width="8.140625" style="129" customWidth="1"/>
    <col min="5" max="5" width="7.85546875" style="129" customWidth="1"/>
    <col min="6" max="6" width="11.42578125" style="4" customWidth="1"/>
    <col min="7" max="7" width="13.42578125" style="4" customWidth="1"/>
    <col min="8" max="8" width="21.140625" style="4" customWidth="1"/>
    <col min="9" max="9" width="9" style="4" customWidth="1"/>
    <col min="10" max="10" width="8.85546875" style="4" customWidth="1"/>
    <col min="11" max="11" width="19.7109375" style="4" customWidth="1"/>
    <col min="12" max="12" width="20.42578125" style="4" customWidth="1"/>
    <col min="13" max="13" width="19.28515625" style="4" customWidth="1"/>
    <col min="14" max="14" width="28.140625" style="4" customWidth="1"/>
    <col min="15" max="15" width="20.28515625" style="4" customWidth="1"/>
    <col min="16" max="16" width="14.42578125" style="4" customWidth="1"/>
    <col min="17" max="17" width="37.7109375" style="4" customWidth="1"/>
    <col min="18" max="18" width="27" style="70" customWidth="1"/>
    <col min="19" max="16384" width="14.42578125" style="4"/>
  </cols>
  <sheetData>
    <row r="1" spans="1:18" ht="29.1" customHeight="1" x14ac:dyDescent="0.25">
      <c r="A1" s="130" t="s">
        <v>334</v>
      </c>
      <c r="B1" s="130"/>
      <c r="C1" s="130"/>
      <c r="D1" s="130"/>
      <c r="E1" s="23"/>
      <c r="F1" s="23"/>
      <c r="G1" s="197" t="s">
        <v>172</v>
      </c>
      <c r="H1" s="198"/>
      <c r="I1" s="198"/>
      <c r="J1" s="198"/>
      <c r="K1" s="199"/>
      <c r="L1" s="23"/>
      <c r="M1" s="23"/>
      <c r="N1" s="23"/>
      <c r="O1" s="23"/>
      <c r="P1" s="23"/>
    </row>
    <row r="2" spans="1:18" ht="15.75" customHeight="1" x14ac:dyDescent="0.2">
      <c r="A2" s="130"/>
      <c r="B2" s="130"/>
      <c r="C2" s="130"/>
      <c r="D2" s="130"/>
      <c r="G2" s="76" t="s">
        <v>173</v>
      </c>
      <c r="H2" s="77"/>
      <c r="I2" s="77"/>
      <c r="J2" s="24">
        <f>C37+C70+C102+C134+C166+C198+C230+C262</f>
        <v>65</v>
      </c>
      <c r="K2" s="25"/>
    </row>
    <row r="3" spans="1:18" x14ac:dyDescent="0.25">
      <c r="A3" s="16" t="s">
        <v>77</v>
      </c>
      <c r="B3" s="17"/>
      <c r="C3" s="35" t="str">
        <f>'I. Identitas Prodi'!E5</f>
        <v>Pendidikan Seni Rupa</v>
      </c>
      <c r="D3" s="132"/>
      <c r="G3" s="78" t="s">
        <v>248</v>
      </c>
      <c r="H3" s="79"/>
      <c r="I3" s="77"/>
      <c r="J3" s="60">
        <f>R37+R70+R102+R134+R166+R198+R230+R262+E297+E325+E347+E375+E397+E419+E441+E463+E485+E507</f>
        <v>203</v>
      </c>
      <c r="K3" s="74" t="str">
        <f>IF(OR(J3&lt;144,J3&gt;148),"Error: 144-152","OK")</f>
        <v>Error: 144-152</v>
      </c>
    </row>
    <row r="4" spans="1:18" x14ac:dyDescent="0.25">
      <c r="A4" s="16" t="s">
        <v>174</v>
      </c>
      <c r="B4" s="17"/>
      <c r="C4" s="35" t="str">
        <f>VLOOKUP(C3,data!A2:B78,2,FALSE)</f>
        <v>PSR</v>
      </c>
      <c r="D4" s="132"/>
      <c r="G4" s="76" t="s">
        <v>175</v>
      </c>
      <c r="H4" s="26">
        <f>J37+J70+J102+J134+J166+J198+J230+J262</f>
        <v>0</v>
      </c>
      <c r="I4" s="76" t="s">
        <v>176</v>
      </c>
      <c r="J4" s="77"/>
      <c r="K4" s="26">
        <f>L37+L70+L102+L134+L166+L198+L230+L262</f>
        <v>0</v>
      </c>
    </row>
    <row r="5" spans="1:18" x14ac:dyDescent="0.25">
      <c r="A5" s="17"/>
      <c r="B5" s="17"/>
      <c r="C5" s="17"/>
      <c r="D5" s="17"/>
      <c r="G5" s="76" t="s">
        <v>177</v>
      </c>
      <c r="H5" s="26">
        <f>K37+K70+K102+K134+K166+K198+K230+K262</f>
        <v>0</v>
      </c>
      <c r="I5" s="76" t="s">
        <v>178</v>
      </c>
      <c r="J5" s="77"/>
      <c r="K5" s="26">
        <f>M37+M70+M102+M134+M166+M198+M230+M262</f>
        <v>0</v>
      </c>
    </row>
    <row r="6" spans="1:18" x14ac:dyDescent="0.25">
      <c r="A6" s="18"/>
      <c r="C6" s="18"/>
      <c r="D6" s="18"/>
      <c r="G6" s="193" t="s">
        <v>179</v>
      </c>
      <c r="H6" s="194"/>
      <c r="I6" s="200" t="str">
        <f>IF(LEN(CONCATENATE(J38,J71,J103,J135,J167,J231,J263))&gt;0,"Ada Error, silakan cek tulisan merah dibawah masing-masing semester","OK")</f>
        <v>Ada Error, silakan cek tulisan merah dibawah masing-masing semester</v>
      </c>
      <c r="J6" s="201"/>
      <c r="K6" s="202"/>
    </row>
    <row r="7" spans="1:18" x14ac:dyDescent="0.25">
      <c r="A7" s="18"/>
      <c r="C7" s="19"/>
      <c r="D7" s="19"/>
      <c r="G7" s="195"/>
      <c r="H7" s="196"/>
      <c r="I7" s="203"/>
      <c r="J7" s="203"/>
      <c r="K7" s="204"/>
    </row>
    <row r="8" spans="1:18" s="54" customFormat="1" x14ac:dyDescent="0.25">
      <c r="A8" s="18"/>
      <c r="B8" s="129"/>
      <c r="C8" s="19"/>
      <c r="D8" s="19"/>
      <c r="E8" s="129"/>
      <c r="G8" s="91"/>
      <c r="H8" s="91"/>
      <c r="I8" s="90"/>
      <c r="J8" s="90"/>
      <c r="K8" s="90"/>
      <c r="R8" s="70"/>
    </row>
    <row r="9" spans="1:18" x14ac:dyDescent="0.25">
      <c r="A9" s="20" t="s">
        <v>180</v>
      </c>
      <c r="B9" s="128"/>
      <c r="C9" s="21">
        <v>1</v>
      </c>
      <c r="D9" s="133"/>
      <c r="E9" s="129">
        <f>SUM(E12:E20)</f>
        <v>18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8" ht="15.75" customHeight="1" x14ac:dyDescent="0.25">
      <c r="A10" s="181" t="s">
        <v>181</v>
      </c>
      <c r="B10" s="181" t="s">
        <v>182</v>
      </c>
      <c r="C10" s="181" t="s">
        <v>183</v>
      </c>
      <c r="D10" s="181" t="s">
        <v>383</v>
      </c>
      <c r="E10" s="181" t="s">
        <v>184</v>
      </c>
      <c r="F10" s="185" t="s">
        <v>185</v>
      </c>
      <c r="G10" s="186"/>
      <c r="H10" s="186"/>
      <c r="I10" s="187"/>
      <c r="J10" s="185" t="s">
        <v>221</v>
      </c>
      <c r="K10" s="186"/>
      <c r="L10" s="186"/>
      <c r="M10" s="187"/>
      <c r="N10" s="181" t="s">
        <v>186</v>
      </c>
      <c r="O10" s="181" t="s">
        <v>261</v>
      </c>
      <c r="P10" s="208" t="s">
        <v>188</v>
      </c>
      <c r="Q10" s="210" t="s">
        <v>189</v>
      </c>
      <c r="R10" s="210" t="s">
        <v>277</v>
      </c>
    </row>
    <row r="11" spans="1:18" ht="15.75" customHeight="1" x14ac:dyDescent="0.25">
      <c r="A11" s="182"/>
      <c r="B11" s="182"/>
      <c r="C11" s="182"/>
      <c r="D11" s="182"/>
      <c r="E11" s="182"/>
      <c r="F11" s="27" t="s">
        <v>190</v>
      </c>
      <c r="G11" s="27" t="s">
        <v>191</v>
      </c>
      <c r="H11" s="27" t="s">
        <v>192</v>
      </c>
      <c r="I11" s="27" t="s">
        <v>193</v>
      </c>
      <c r="J11" s="27" t="s">
        <v>175</v>
      </c>
      <c r="K11" s="27" t="s">
        <v>177</v>
      </c>
      <c r="L11" s="27" t="s">
        <v>176</v>
      </c>
      <c r="M11" s="27" t="s">
        <v>178</v>
      </c>
      <c r="N11" s="188"/>
      <c r="O11" s="188"/>
      <c r="P11" s="209"/>
      <c r="Q11" s="211"/>
      <c r="R11" s="212"/>
    </row>
    <row r="12" spans="1:18" ht="15.75" customHeight="1" x14ac:dyDescent="0.2">
      <c r="A12" s="80" t="s">
        <v>194</v>
      </c>
      <c r="B12" s="81" t="str">
        <f t="shared" ref="B12:B36" si="0">CONCATENATE($C$4,"19",C$9,A12)</f>
        <v>PSR19101</v>
      </c>
      <c r="C12" s="36" t="s">
        <v>384</v>
      </c>
      <c r="D12" s="137">
        <v>2</v>
      </c>
      <c r="E12" s="84">
        <v>2</v>
      </c>
      <c r="F12" s="37">
        <v>2</v>
      </c>
      <c r="G12" s="37">
        <v>0</v>
      </c>
      <c r="H12" s="37">
        <v>0</v>
      </c>
      <c r="I12" s="37">
        <v>0</v>
      </c>
      <c r="J12" s="37" t="s">
        <v>382</v>
      </c>
      <c r="K12" s="37"/>
      <c r="L12" s="37"/>
      <c r="M12" s="37"/>
      <c r="N12" s="36"/>
      <c r="O12" s="37"/>
      <c r="P12" s="61"/>
      <c r="Q12" s="62"/>
      <c r="R12" s="92"/>
    </row>
    <row r="13" spans="1:18" ht="15.75" customHeight="1" x14ac:dyDescent="0.2">
      <c r="A13" s="80" t="s">
        <v>195</v>
      </c>
      <c r="B13" s="81" t="str">
        <f t="shared" si="0"/>
        <v>PSR19102</v>
      </c>
      <c r="C13" s="36" t="s">
        <v>385</v>
      </c>
      <c r="D13" s="137">
        <v>2</v>
      </c>
      <c r="E13" s="84">
        <v>2</v>
      </c>
      <c r="F13" s="37">
        <v>2</v>
      </c>
      <c r="G13" s="37">
        <v>0</v>
      </c>
      <c r="H13" s="37">
        <v>0</v>
      </c>
      <c r="I13" s="37">
        <v>0</v>
      </c>
      <c r="J13" s="37" t="s">
        <v>382</v>
      </c>
      <c r="K13" s="37"/>
      <c r="L13" s="37"/>
      <c r="M13" s="37"/>
      <c r="N13" s="52"/>
      <c r="O13" s="37"/>
      <c r="P13" s="61"/>
      <c r="Q13" s="62"/>
      <c r="R13" s="92"/>
    </row>
    <row r="14" spans="1:18" ht="15.75" customHeight="1" x14ac:dyDescent="0.2">
      <c r="A14" s="82" t="s">
        <v>196</v>
      </c>
      <c r="B14" s="81" t="str">
        <f t="shared" si="0"/>
        <v>PSR19103</v>
      </c>
      <c r="C14" s="36" t="s">
        <v>386</v>
      </c>
      <c r="D14" s="137">
        <v>2</v>
      </c>
      <c r="E14" s="84">
        <v>2</v>
      </c>
      <c r="F14" s="37">
        <v>2</v>
      </c>
      <c r="G14" s="37">
        <v>0</v>
      </c>
      <c r="H14" s="37">
        <v>0</v>
      </c>
      <c r="I14" s="37">
        <v>0</v>
      </c>
      <c r="J14" s="37" t="s">
        <v>382</v>
      </c>
      <c r="K14" s="37"/>
      <c r="L14" s="37"/>
      <c r="M14" s="37"/>
      <c r="N14" s="36"/>
      <c r="O14" s="37"/>
      <c r="P14" s="61"/>
      <c r="Q14" s="62"/>
      <c r="R14" s="92"/>
    </row>
    <row r="15" spans="1:18" ht="15.75" customHeight="1" x14ac:dyDescent="0.2">
      <c r="A15" s="82" t="s">
        <v>197</v>
      </c>
      <c r="B15" s="81" t="str">
        <f t="shared" si="0"/>
        <v>PSR19104</v>
      </c>
      <c r="C15" s="36" t="s">
        <v>387</v>
      </c>
      <c r="D15" s="137">
        <v>2</v>
      </c>
      <c r="E15" s="84">
        <v>2</v>
      </c>
      <c r="F15" s="37">
        <v>2</v>
      </c>
      <c r="G15" s="37">
        <v>0</v>
      </c>
      <c r="H15" s="37">
        <v>0</v>
      </c>
      <c r="I15" s="37">
        <v>0</v>
      </c>
      <c r="J15" s="37" t="s">
        <v>382</v>
      </c>
      <c r="K15" s="37"/>
      <c r="L15" s="37"/>
      <c r="M15" s="37"/>
      <c r="N15" s="36"/>
      <c r="O15" s="37"/>
      <c r="P15" s="61"/>
      <c r="Q15" s="62"/>
      <c r="R15" s="92"/>
    </row>
    <row r="16" spans="1:18" ht="15.75" customHeight="1" x14ac:dyDescent="0.25">
      <c r="A16" s="82" t="s">
        <v>198</v>
      </c>
      <c r="B16" s="81" t="str">
        <f t="shared" si="0"/>
        <v>PSR19105</v>
      </c>
      <c r="C16" s="36" t="s">
        <v>388</v>
      </c>
      <c r="D16" s="138">
        <v>2</v>
      </c>
      <c r="E16" s="84">
        <v>2</v>
      </c>
      <c r="F16" s="37">
        <v>2</v>
      </c>
      <c r="G16" s="37">
        <v>0</v>
      </c>
      <c r="H16" s="37">
        <v>0</v>
      </c>
      <c r="I16" s="37">
        <v>0</v>
      </c>
      <c r="J16" s="37" t="s">
        <v>382</v>
      </c>
      <c r="K16" s="37"/>
      <c r="L16" s="37"/>
      <c r="M16" s="37"/>
      <c r="N16" s="36"/>
      <c r="O16" s="37"/>
      <c r="P16" s="61"/>
      <c r="Q16" s="62"/>
      <c r="R16" s="92"/>
    </row>
    <row r="17" spans="1:18" ht="15.75" customHeight="1" x14ac:dyDescent="0.25">
      <c r="A17" s="82" t="s">
        <v>199</v>
      </c>
      <c r="B17" s="81" t="str">
        <f t="shared" si="0"/>
        <v>PSR19106</v>
      </c>
      <c r="C17" s="134" t="s">
        <v>391</v>
      </c>
      <c r="D17" s="92">
        <v>2</v>
      </c>
      <c r="E17" s="84">
        <v>2</v>
      </c>
      <c r="F17" s="37">
        <v>2</v>
      </c>
      <c r="G17" s="37">
        <v>0</v>
      </c>
      <c r="H17" s="37">
        <v>0</v>
      </c>
      <c r="I17" s="37">
        <v>0</v>
      </c>
      <c r="J17" s="37" t="s">
        <v>382</v>
      </c>
      <c r="K17" s="37"/>
      <c r="L17" s="37"/>
      <c r="M17" s="37"/>
      <c r="N17" s="36"/>
      <c r="O17" s="37"/>
      <c r="P17" s="61"/>
      <c r="Q17" s="62"/>
      <c r="R17" s="92"/>
    </row>
    <row r="18" spans="1:18" ht="15.75" customHeight="1" x14ac:dyDescent="0.2">
      <c r="A18" s="82" t="s">
        <v>200</v>
      </c>
      <c r="B18" s="83" t="str">
        <f t="shared" si="0"/>
        <v>PSR19107</v>
      </c>
      <c r="C18" s="135" t="s">
        <v>389</v>
      </c>
      <c r="D18" s="92">
        <v>2</v>
      </c>
      <c r="E18" s="84">
        <v>2</v>
      </c>
      <c r="F18" s="37">
        <v>2</v>
      </c>
      <c r="G18" s="37">
        <v>0</v>
      </c>
      <c r="H18" s="37">
        <v>0</v>
      </c>
      <c r="I18" s="37">
        <v>0</v>
      </c>
      <c r="J18" s="37" t="s">
        <v>382</v>
      </c>
      <c r="K18" s="37"/>
      <c r="L18" s="37"/>
      <c r="M18" s="37"/>
      <c r="N18" s="36"/>
      <c r="O18" s="37"/>
      <c r="P18" s="61"/>
      <c r="Q18" s="62"/>
      <c r="R18" s="92"/>
    </row>
    <row r="19" spans="1:18" ht="15.75" customHeight="1" x14ac:dyDescent="0.25">
      <c r="A19" s="82" t="s">
        <v>201</v>
      </c>
      <c r="B19" s="83" t="str">
        <f t="shared" si="0"/>
        <v>PSR19108</v>
      </c>
      <c r="C19" s="135" t="s">
        <v>390</v>
      </c>
      <c r="D19" s="92">
        <v>2</v>
      </c>
      <c r="E19" s="84">
        <v>2</v>
      </c>
      <c r="F19" s="37">
        <v>2</v>
      </c>
      <c r="G19" s="37">
        <v>0</v>
      </c>
      <c r="H19" s="37">
        <v>0</v>
      </c>
      <c r="I19" s="37">
        <v>0</v>
      </c>
      <c r="J19" s="37" t="s">
        <v>382</v>
      </c>
      <c r="K19" s="37"/>
      <c r="L19" s="37"/>
      <c r="M19" s="37"/>
      <c r="N19" s="36"/>
      <c r="O19" s="37"/>
      <c r="P19" s="61"/>
      <c r="Q19" s="62"/>
      <c r="R19" s="92"/>
    </row>
    <row r="20" spans="1:18" ht="15.75" customHeight="1" x14ac:dyDescent="0.2">
      <c r="A20" s="82" t="s">
        <v>202</v>
      </c>
      <c r="B20" s="81" t="str">
        <f t="shared" si="0"/>
        <v>PSR19109</v>
      </c>
      <c r="C20" s="136" t="s">
        <v>394</v>
      </c>
      <c r="D20" s="139">
        <v>2</v>
      </c>
      <c r="E20" s="84">
        <v>2</v>
      </c>
      <c r="F20" s="37">
        <v>2</v>
      </c>
      <c r="G20" s="37">
        <v>0</v>
      </c>
      <c r="H20" s="37">
        <v>0</v>
      </c>
      <c r="I20" s="37">
        <v>0</v>
      </c>
      <c r="J20" s="37"/>
      <c r="K20" s="37" t="s">
        <v>382</v>
      </c>
      <c r="L20" s="37"/>
      <c r="M20" s="37"/>
      <c r="N20" s="36"/>
      <c r="O20" s="37"/>
      <c r="P20" s="37"/>
      <c r="Q20" s="62"/>
      <c r="R20" s="92"/>
    </row>
    <row r="21" spans="1:18" ht="15.75" customHeight="1" x14ac:dyDescent="0.2">
      <c r="A21" s="82" t="s">
        <v>203</v>
      </c>
      <c r="B21" s="81" t="str">
        <f t="shared" si="0"/>
        <v>PSR19110</v>
      </c>
      <c r="C21" s="39" t="s">
        <v>392</v>
      </c>
      <c r="D21" s="140">
        <v>2</v>
      </c>
      <c r="E21" s="85">
        <v>2</v>
      </c>
      <c r="F21" s="40">
        <v>2</v>
      </c>
      <c r="G21" s="40">
        <v>0</v>
      </c>
      <c r="H21" s="40">
        <v>0</v>
      </c>
      <c r="I21" s="40">
        <v>0</v>
      </c>
      <c r="J21" s="40"/>
      <c r="K21" s="40" t="s">
        <v>382</v>
      </c>
      <c r="L21" s="40"/>
      <c r="M21" s="40"/>
      <c r="N21" s="39"/>
      <c r="O21" s="40"/>
      <c r="P21" s="61"/>
      <c r="Q21" s="62"/>
      <c r="R21" s="92"/>
    </row>
    <row r="22" spans="1:18" ht="15.75" customHeight="1" x14ac:dyDescent="0.2">
      <c r="A22" s="82" t="s">
        <v>204</v>
      </c>
      <c r="B22" s="81" t="str">
        <f t="shared" si="0"/>
        <v>PSR19111</v>
      </c>
      <c r="C22" s="39" t="s">
        <v>393</v>
      </c>
      <c r="D22" s="40">
        <v>3</v>
      </c>
      <c r="E22" s="85">
        <v>2</v>
      </c>
      <c r="F22" s="40">
        <v>1</v>
      </c>
      <c r="G22" s="40">
        <v>1</v>
      </c>
      <c r="H22" s="40">
        <v>0</v>
      </c>
      <c r="I22" s="40">
        <v>0</v>
      </c>
      <c r="J22" s="40"/>
      <c r="K22" s="40" t="s">
        <v>382</v>
      </c>
      <c r="L22" s="40"/>
      <c r="M22" s="40"/>
      <c r="N22" s="39"/>
      <c r="O22" s="40"/>
      <c r="P22" s="61"/>
      <c r="Q22" s="62"/>
      <c r="R22" s="92"/>
    </row>
    <row r="23" spans="1:18" ht="15.75" customHeight="1" x14ac:dyDescent="0.25">
      <c r="A23" s="82" t="s">
        <v>205</v>
      </c>
      <c r="B23" s="81" t="str">
        <f t="shared" si="0"/>
        <v>PSR19112</v>
      </c>
      <c r="C23" s="39" t="s">
        <v>396</v>
      </c>
      <c r="D23" s="40">
        <v>3</v>
      </c>
      <c r="E23" s="85">
        <v>2</v>
      </c>
      <c r="F23" s="40">
        <v>1</v>
      </c>
      <c r="G23" s="40">
        <v>1</v>
      </c>
      <c r="H23" s="40">
        <v>0</v>
      </c>
      <c r="I23" s="40">
        <v>0</v>
      </c>
      <c r="J23" s="40"/>
      <c r="K23" s="40" t="s">
        <v>382</v>
      </c>
      <c r="L23" s="40"/>
      <c r="M23" s="40"/>
      <c r="N23" s="39"/>
      <c r="O23" s="40"/>
      <c r="P23" s="61"/>
      <c r="Q23" s="62"/>
      <c r="R23" s="92"/>
    </row>
    <row r="24" spans="1:18" ht="15.75" customHeight="1" x14ac:dyDescent="0.2">
      <c r="A24" s="82" t="s">
        <v>206</v>
      </c>
      <c r="B24" s="81" t="str">
        <f t="shared" si="0"/>
        <v>PSR19113</v>
      </c>
      <c r="C24" s="39" t="s">
        <v>395</v>
      </c>
      <c r="D24" s="40">
        <v>4</v>
      </c>
      <c r="E24" s="85">
        <v>3</v>
      </c>
      <c r="F24" s="40">
        <v>1</v>
      </c>
      <c r="G24" s="40">
        <v>2</v>
      </c>
      <c r="H24" s="40">
        <v>0</v>
      </c>
      <c r="I24" s="40">
        <v>0</v>
      </c>
      <c r="J24" s="40"/>
      <c r="K24" s="40" t="s">
        <v>382</v>
      </c>
      <c r="L24" s="40"/>
      <c r="M24" s="40"/>
      <c r="N24" s="39"/>
      <c r="O24" s="40"/>
      <c r="P24" s="61"/>
      <c r="Q24" s="62"/>
      <c r="R24" s="92"/>
    </row>
    <row r="25" spans="1:18" ht="15.75" customHeight="1" x14ac:dyDescent="0.2">
      <c r="A25" s="82" t="s">
        <v>207</v>
      </c>
      <c r="B25" s="81" t="str">
        <f t="shared" si="0"/>
        <v>PSR19114</v>
      </c>
      <c r="C25" s="39" t="s">
        <v>397</v>
      </c>
      <c r="D25" s="40">
        <v>4</v>
      </c>
      <c r="E25" s="85">
        <v>3</v>
      </c>
      <c r="F25" s="40">
        <v>1</v>
      </c>
      <c r="G25" s="40">
        <v>2</v>
      </c>
      <c r="H25" s="40">
        <v>0</v>
      </c>
      <c r="I25" s="40">
        <v>0</v>
      </c>
      <c r="J25" s="40"/>
      <c r="K25" s="40" t="s">
        <v>382</v>
      </c>
      <c r="L25" s="40"/>
      <c r="M25" s="40"/>
      <c r="N25" s="39"/>
      <c r="O25" s="40"/>
      <c r="P25" s="61"/>
      <c r="Q25" s="62"/>
      <c r="R25" s="92"/>
    </row>
    <row r="26" spans="1:18" ht="15.75" customHeight="1" x14ac:dyDescent="0.2">
      <c r="A26" s="82" t="s">
        <v>208</v>
      </c>
      <c r="B26" s="81" t="str">
        <f t="shared" si="0"/>
        <v>PSR19115</v>
      </c>
      <c r="C26" s="39" t="s">
        <v>398</v>
      </c>
      <c r="D26" s="40">
        <v>2</v>
      </c>
      <c r="E26" s="85">
        <v>2</v>
      </c>
      <c r="F26" s="40">
        <v>2</v>
      </c>
      <c r="G26" s="40">
        <v>0</v>
      </c>
      <c r="H26" s="40">
        <v>0</v>
      </c>
      <c r="I26" s="40">
        <v>0</v>
      </c>
      <c r="J26" s="40"/>
      <c r="K26" s="40" t="s">
        <v>382</v>
      </c>
      <c r="L26" s="40"/>
      <c r="M26" s="40"/>
      <c r="N26" s="39"/>
      <c r="O26" s="40"/>
      <c r="P26" s="61"/>
      <c r="Q26" s="62"/>
      <c r="R26" s="92"/>
    </row>
    <row r="27" spans="1:18" ht="15.75" customHeight="1" x14ac:dyDescent="0.2">
      <c r="A27" s="82" t="s">
        <v>209</v>
      </c>
      <c r="B27" s="81" t="str">
        <f t="shared" si="0"/>
        <v>PSR19116</v>
      </c>
      <c r="C27" s="39"/>
      <c r="D27" s="39"/>
      <c r="E27" s="85" t="str">
        <f t="shared" ref="E27:E36" si="1">IF(SUM(F27:J27)=0,"",SUM(F27:J27))</f>
        <v/>
      </c>
      <c r="F27" s="40"/>
      <c r="G27" s="40"/>
      <c r="H27" s="40"/>
      <c r="I27" s="40"/>
      <c r="J27" s="40"/>
      <c r="K27" s="40"/>
      <c r="L27" s="40"/>
      <c r="M27" s="40"/>
      <c r="N27" s="39"/>
      <c r="O27" s="40"/>
      <c r="P27" s="61"/>
      <c r="Q27" s="62"/>
      <c r="R27" s="92"/>
    </row>
    <row r="28" spans="1:18" ht="15.75" customHeight="1" x14ac:dyDescent="0.2">
      <c r="A28" s="82" t="s">
        <v>210</v>
      </c>
      <c r="B28" s="81" t="str">
        <f t="shared" si="0"/>
        <v>PSR19117</v>
      </c>
      <c r="C28" s="39"/>
      <c r="D28" s="39"/>
      <c r="E28" s="85" t="str">
        <f t="shared" si="1"/>
        <v/>
      </c>
      <c r="F28" s="40"/>
      <c r="G28" s="40"/>
      <c r="H28" s="40"/>
      <c r="I28" s="40"/>
      <c r="J28" s="40"/>
      <c r="K28" s="40"/>
      <c r="L28" s="40"/>
      <c r="M28" s="40"/>
      <c r="N28" s="39"/>
      <c r="O28" s="40"/>
      <c r="P28" s="61"/>
      <c r="Q28" s="62"/>
      <c r="R28" s="92"/>
    </row>
    <row r="29" spans="1:18" ht="15.75" customHeight="1" x14ac:dyDescent="0.2">
      <c r="A29" s="82" t="s">
        <v>211</v>
      </c>
      <c r="B29" s="81" t="str">
        <f t="shared" si="0"/>
        <v>PSR19118</v>
      </c>
      <c r="C29" s="39"/>
      <c r="D29" s="39"/>
      <c r="E29" s="85" t="str">
        <f t="shared" si="1"/>
        <v/>
      </c>
      <c r="F29" s="40"/>
      <c r="G29" s="40"/>
      <c r="H29" s="40"/>
      <c r="I29" s="40"/>
      <c r="J29" s="40"/>
      <c r="K29" s="40"/>
      <c r="L29" s="40"/>
      <c r="M29" s="40"/>
      <c r="N29" s="39"/>
      <c r="O29" s="40"/>
      <c r="P29" s="61"/>
      <c r="Q29" s="62"/>
      <c r="R29" s="92"/>
    </row>
    <row r="30" spans="1:18" ht="15.75" customHeight="1" x14ac:dyDescent="0.2">
      <c r="A30" s="82" t="s">
        <v>212</v>
      </c>
      <c r="B30" s="81" t="str">
        <f t="shared" si="0"/>
        <v>PSR19119</v>
      </c>
      <c r="C30" s="38"/>
      <c r="D30" s="38"/>
      <c r="E30" s="85" t="str">
        <f t="shared" si="1"/>
        <v/>
      </c>
      <c r="F30" s="41"/>
      <c r="G30" s="41"/>
      <c r="H30" s="41"/>
      <c r="I30" s="41"/>
      <c r="J30" s="40"/>
      <c r="K30" s="40"/>
      <c r="L30" s="40"/>
      <c r="M30" s="40"/>
      <c r="N30" s="38"/>
      <c r="O30" s="40"/>
      <c r="P30" s="61"/>
      <c r="Q30" s="62"/>
      <c r="R30" s="92"/>
    </row>
    <row r="31" spans="1:18" ht="15.75" customHeight="1" x14ac:dyDescent="0.2">
      <c r="A31" s="82" t="s">
        <v>213</v>
      </c>
      <c r="B31" s="81" t="str">
        <f t="shared" si="0"/>
        <v>PSR19120</v>
      </c>
      <c r="C31" s="38"/>
      <c r="D31" s="38"/>
      <c r="E31" s="85" t="str">
        <f t="shared" si="1"/>
        <v/>
      </c>
      <c r="F31" s="41"/>
      <c r="G31" s="41"/>
      <c r="H31" s="41"/>
      <c r="I31" s="41"/>
      <c r="J31" s="40"/>
      <c r="K31" s="40"/>
      <c r="L31" s="40"/>
      <c r="M31" s="40"/>
      <c r="N31" s="38"/>
      <c r="O31" s="40"/>
      <c r="P31" s="61"/>
      <c r="Q31" s="62"/>
      <c r="R31" s="92"/>
    </row>
    <row r="32" spans="1:18" ht="15.75" customHeight="1" x14ac:dyDescent="0.2">
      <c r="A32" s="82" t="s">
        <v>214</v>
      </c>
      <c r="B32" s="81" t="str">
        <f t="shared" si="0"/>
        <v>PSR19121</v>
      </c>
      <c r="C32" s="38"/>
      <c r="D32" s="38"/>
      <c r="E32" s="85" t="str">
        <f t="shared" si="1"/>
        <v/>
      </c>
      <c r="F32" s="41"/>
      <c r="G32" s="41"/>
      <c r="H32" s="41"/>
      <c r="I32" s="41"/>
      <c r="J32" s="40"/>
      <c r="K32" s="40"/>
      <c r="L32" s="40"/>
      <c r="M32" s="40"/>
      <c r="N32" s="38"/>
      <c r="O32" s="40"/>
      <c r="P32" s="61"/>
      <c r="Q32" s="62"/>
      <c r="R32" s="92"/>
    </row>
    <row r="33" spans="1:18" ht="15.75" customHeight="1" x14ac:dyDescent="0.2">
      <c r="A33" s="82" t="s">
        <v>215</v>
      </c>
      <c r="B33" s="81" t="str">
        <f t="shared" si="0"/>
        <v>PSR19122</v>
      </c>
      <c r="C33" s="38"/>
      <c r="D33" s="38"/>
      <c r="E33" s="85" t="str">
        <f t="shared" si="1"/>
        <v/>
      </c>
      <c r="F33" s="41"/>
      <c r="G33" s="41"/>
      <c r="H33" s="41"/>
      <c r="I33" s="41"/>
      <c r="J33" s="40"/>
      <c r="K33" s="40"/>
      <c r="L33" s="40"/>
      <c r="M33" s="40"/>
      <c r="N33" s="38"/>
      <c r="O33" s="40"/>
      <c r="P33" s="61"/>
      <c r="Q33" s="62"/>
      <c r="R33" s="92"/>
    </row>
    <row r="34" spans="1:18" ht="15.75" customHeight="1" x14ac:dyDescent="0.2">
      <c r="A34" s="82" t="s">
        <v>216</v>
      </c>
      <c r="B34" s="81" t="str">
        <f t="shared" si="0"/>
        <v>PSR19123</v>
      </c>
      <c r="C34" s="38"/>
      <c r="D34" s="38"/>
      <c r="E34" s="85" t="str">
        <f t="shared" si="1"/>
        <v/>
      </c>
      <c r="F34" s="41"/>
      <c r="G34" s="41"/>
      <c r="H34" s="41"/>
      <c r="I34" s="41"/>
      <c r="J34" s="40"/>
      <c r="K34" s="40"/>
      <c r="L34" s="40"/>
      <c r="M34" s="40"/>
      <c r="N34" s="38"/>
      <c r="O34" s="40"/>
      <c r="P34" s="61"/>
      <c r="Q34" s="62"/>
      <c r="R34" s="92"/>
    </row>
    <row r="35" spans="1:18" ht="15.75" customHeight="1" x14ac:dyDescent="0.2">
      <c r="A35" s="82" t="s">
        <v>217</v>
      </c>
      <c r="B35" s="81" t="str">
        <f t="shared" si="0"/>
        <v>PSR19124</v>
      </c>
      <c r="C35" s="38"/>
      <c r="D35" s="38"/>
      <c r="E35" s="85" t="str">
        <f t="shared" si="1"/>
        <v/>
      </c>
      <c r="F35" s="41"/>
      <c r="G35" s="41"/>
      <c r="H35" s="41"/>
      <c r="I35" s="41"/>
      <c r="J35" s="40"/>
      <c r="K35" s="40"/>
      <c r="L35" s="40"/>
      <c r="M35" s="40"/>
      <c r="N35" s="38"/>
      <c r="O35" s="40"/>
      <c r="P35" s="61"/>
      <c r="Q35" s="62"/>
      <c r="R35" s="92"/>
    </row>
    <row r="36" spans="1:18" ht="15.75" customHeight="1" x14ac:dyDescent="0.2">
      <c r="A36" s="82" t="s">
        <v>218</v>
      </c>
      <c r="B36" s="81" t="str">
        <f t="shared" si="0"/>
        <v>PSR19125</v>
      </c>
      <c r="C36" s="38"/>
      <c r="D36" s="38"/>
      <c r="E36" s="85" t="str">
        <f t="shared" si="1"/>
        <v/>
      </c>
      <c r="F36" s="41"/>
      <c r="G36" s="41"/>
      <c r="H36" s="41"/>
      <c r="I36" s="41"/>
      <c r="J36" s="40"/>
      <c r="K36" s="40"/>
      <c r="L36" s="40"/>
      <c r="M36" s="40"/>
      <c r="N36" s="38"/>
      <c r="O36" s="40"/>
      <c r="P36" s="61"/>
      <c r="Q36" s="62"/>
      <c r="R36" s="92"/>
    </row>
    <row r="37" spans="1:18" ht="15.75" customHeight="1" x14ac:dyDescent="0.25">
      <c r="A37" s="64" t="s">
        <v>219</v>
      </c>
      <c r="B37" s="65"/>
      <c r="C37" s="29">
        <f>COUNTA(C12:C36)</f>
        <v>15</v>
      </c>
      <c r="D37" s="29"/>
      <c r="E37" s="30">
        <f t="shared" ref="E37:I37" si="2">SUM(E12:E36)</f>
        <v>32</v>
      </c>
      <c r="F37" s="30">
        <f t="shared" si="2"/>
        <v>26</v>
      </c>
      <c r="G37" s="30">
        <f t="shared" si="2"/>
        <v>6</v>
      </c>
      <c r="H37" s="30">
        <f t="shared" si="2"/>
        <v>0</v>
      </c>
      <c r="I37" s="30">
        <f t="shared" si="2"/>
        <v>0</v>
      </c>
      <c r="J37" s="30">
        <f t="shared" ref="J37:M37" si="3">COUNTIF(J12:J36,"=V")</f>
        <v>0</v>
      </c>
      <c r="K37" s="30">
        <f t="shared" si="3"/>
        <v>0</v>
      </c>
      <c r="L37" s="30">
        <f t="shared" si="3"/>
        <v>0</v>
      </c>
      <c r="M37" s="30">
        <f t="shared" si="3"/>
        <v>0</v>
      </c>
      <c r="N37" s="31"/>
      <c r="O37" s="30">
        <f>COUNTIF(O12:O36,"=V")</f>
        <v>0</v>
      </c>
      <c r="P37" s="55"/>
      <c r="Q37" s="75" t="s">
        <v>278</v>
      </c>
      <c r="R37" s="56">
        <f>SUMIF(R12:R36,"&lt;&gt;V",E12:E36)</f>
        <v>32</v>
      </c>
    </row>
    <row r="38" spans="1:18" ht="15.75" customHeight="1" x14ac:dyDescent="0.2">
      <c r="F38" s="129"/>
      <c r="G38" s="129"/>
      <c r="H38" s="129"/>
      <c r="I38" s="129"/>
      <c r="J38" s="206" t="str">
        <f>IF(C37&lt;&gt;SUM(J37:M37),"Warning!!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38" s="207"/>
      <c r="L38" s="207"/>
      <c r="M38" s="207"/>
      <c r="N38" s="129"/>
      <c r="O38" s="129"/>
      <c r="P38" s="129"/>
      <c r="Q38" s="129"/>
    </row>
    <row r="39" spans="1:18" ht="15.75" customHeight="1" x14ac:dyDescent="0.2">
      <c r="F39" s="129"/>
      <c r="G39" s="129"/>
      <c r="H39" s="129"/>
      <c r="I39" s="129"/>
      <c r="J39" s="192"/>
      <c r="K39" s="192"/>
      <c r="L39" s="192"/>
      <c r="M39" s="192"/>
      <c r="N39" s="129"/>
      <c r="O39" s="129"/>
      <c r="P39" s="129"/>
      <c r="Q39" s="129"/>
    </row>
    <row r="40" spans="1:18" ht="15.75" customHeight="1" x14ac:dyDescent="0.2">
      <c r="F40" s="129"/>
      <c r="G40" s="129"/>
      <c r="H40" s="129"/>
      <c r="I40" s="129"/>
      <c r="J40" s="192"/>
      <c r="K40" s="192"/>
      <c r="L40" s="192"/>
      <c r="M40" s="192"/>
      <c r="N40" s="129"/>
      <c r="O40" s="129"/>
      <c r="P40" s="129"/>
      <c r="Q40" s="129"/>
    </row>
    <row r="42" spans="1:18" x14ac:dyDescent="0.25">
      <c r="A42" s="20" t="s">
        <v>180</v>
      </c>
      <c r="B42" s="128"/>
      <c r="C42" s="21">
        <v>2</v>
      </c>
      <c r="D42" s="133"/>
      <c r="E42" s="129">
        <f>SUM(E45:E54)</f>
        <v>22</v>
      </c>
    </row>
    <row r="43" spans="1:18" ht="15.75" customHeight="1" x14ac:dyDescent="0.25">
      <c r="A43" s="181" t="s">
        <v>181</v>
      </c>
      <c r="B43" s="181" t="s">
        <v>182</v>
      </c>
      <c r="C43" s="181" t="s">
        <v>183</v>
      </c>
      <c r="D43" s="181" t="s">
        <v>383</v>
      </c>
      <c r="E43" s="181" t="s">
        <v>184</v>
      </c>
      <c r="F43" s="185" t="s">
        <v>185</v>
      </c>
      <c r="G43" s="186"/>
      <c r="H43" s="186"/>
      <c r="I43" s="187"/>
      <c r="J43" s="185" t="s">
        <v>221</v>
      </c>
      <c r="K43" s="186"/>
      <c r="L43" s="186"/>
      <c r="M43" s="187"/>
      <c r="N43" s="181" t="s">
        <v>186</v>
      </c>
      <c r="O43" s="181" t="s">
        <v>187</v>
      </c>
      <c r="P43" s="181" t="s">
        <v>188</v>
      </c>
      <c r="Q43" s="183" t="s">
        <v>189</v>
      </c>
      <c r="R43" s="183" t="s">
        <v>277</v>
      </c>
    </row>
    <row r="44" spans="1:18" ht="15.75" customHeight="1" x14ac:dyDescent="0.25">
      <c r="A44" s="182"/>
      <c r="B44" s="182"/>
      <c r="C44" s="182"/>
      <c r="D44" s="182"/>
      <c r="E44" s="182"/>
      <c r="F44" s="27" t="s">
        <v>190</v>
      </c>
      <c r="G44" s="27" t="s">
        <v>191</v>
      </c>
      <c r="H44" s="27" t="s">
        <v>192</v>
      </c>
      <c r="I44" s="27" t="s">
        <v>193</v>
      </c>
      <c r="J44" s="27" t="s">
        <v>175</v>
      </c>
      <c r="K44" s="27" t="s">
        <v>177</v>
      </c>
      <c r="L44" s="27" t="s">
        <v>176</v>
      </c>
      <c r="M44" s="27" t="s">
        <v>178</v>
      </c>
      <c r="N44" s="188"/>
      <c r="O44" s="188"/>
      <c r="P44" s="188"/>
      <c r="Q44" s="184"/>
      <c r="R44" s="205"/>
    </row>
    <row r="45" spans="1:18" ht="15.75" customHeight="1" x14ac:dyDescent="0.2">
      <c r="A45" s="80" t="s">
        <v>194</v>
      </c>
      <c r="B45" s="81" t="str">
        <f t="shared" ref="B45:B69" si="4">CONCATENATE($C$4,"19",C$42,A45)</f>
        <v>PSR19201</v>
      </c>
      <c r="C45" s="39" t="s">
        <v>399</v>
      </c>
      <c r="D45" s="40">
        <v>2</v>
      </c>
      <c r="E45" s="85">
        <v>2</v>
      </c>
      <c r="F45" s="37">
        <v>2</v>
      </c>
      <c r="G45" s="37">
        <v>0</v>
      </c>
      <c r="H45" s="37">
        <v>0</v>
      </c>
      <c r="I45" s="37">
        <v>0</v>
      </c>
      <c r="J45" s="37" t="s">
        <v>382</v>
      </c>
      <c r="K45" s="37"/>
      <c r="L45" s="37"/>
      <c r="M45" s="37"/>
      <c r="N45" s="36"/>
      <c r="O45" s="37"/>
      <c r="P45" s="37"/>
      <c r="Q45" s="62"/>
      <c r="R45" s="92"/>
    </row>
    <row r="46" spans="1:18" ht="15.75" customHeight="1" x14ac:dyDescent="0.25">
      <c r="A46" s="80" t="s">
        <v>195</v>
      </c>
      <c r="B46" s="81" t="str">
        <f t="shared" si="4"/>
        <v>PSR19202</v>
      </c>
      <c r="C46" s="39" t="s">
        <v>400</v>
      </c>
      <c r="D46" s="40">
        <v>2</v>
      </c>
      <c r="E46" s="85">
        <v>2</v>
      </c>
      <c r="F46" s="37">
        <v>2</v>
      </c>
      <c r="G46" s="37">
        <v>0</v>
      </c>
      <c r="H46" s="37">
        <v>0</v>
      </c>
      <c r="I46" s="37">
        <v>0</v>
      </c>
      <c r="J46" s="37" t="s">
        <v>382</v>
      </c>
      <c r="K46" s="37"/>
      <c r="L46" s="37"/>
      <c r="M46" s="37"/>
      <c r="N46" s="36"/>
      <c r="O46" s="37"/>
      <c r="P46" s="37"/>
      <c r="Q46" s="62"/>
      <c r="R46" s="92"/>
    </row>
    <row r="47" spans="1:18" ht="15.75" customHeight="1" x14ac:dyDescent="0.2">
      <c r="A47" s="82" t="s">
        <v>196</v>
      </c>
      <c r="B47" s="81" t="str">
        <f t="shared" si="4"/>
        <v>PSR19203</v>
      </c>
      <c r="C47" s="39" t="s">
        <v>402</v>
      </c>
      <c r="D47" s="40">
        <v>2</v>
      </c>
      <c r="E47" s="85">
        <v>2</v>
      </c>
      <c r="F47" s="37">
        <v>2</v>
      </c>
      <c r="G47" s="37">
        <v>0</v>
      </c>
      <c r="H47" s="37">
        <v>0</v>
      </c>
      <c r="I47" s="37">
        <v>0</v>
      </c>
      <c r="J47" s="37" t="s">
        <v>382</v>
      </c>
      <c r="K47" s="37"/>
      <c r="L47" s="37"/>
      <c r="M47" s="37"/>
      <c r="N47" s="36"/>
      <c r="O47" s="37"/>
      <c r="P47" s="37"/>
      <c r="Q47" s="62"/>
      <c r="R47" s="92"/>
    </row>
    <row r="48" spans="1:18" ht="15.75" customHeight="1" x14ac:dyDescent="0.2">
      <c r="A48" s="82" t="s">
        <v>197</v>
      </c>
      <c r="B48" s="81" t="str">
        <f t="shared" si="4"/>
        <v>PSR19204</v>
      </c>
      <c r="C48" s="39" t="s">
        <v>401</v>
      </c>
      <c r="D48" s="40">
        <v>2</v>
      </c>
      <c r="E48" s="85">
        <v>2</v>
      </c>
      <c r="F48" s="37">
        <v>2</v>
      </c>
      <c r="G48" s="37">
        <v>0</v>
      </c>
      <c r="H48" s="37">
        <v>0</v>
      </c>
      <c r="I48" s="37">
        <v>0</v>
      </c>
      <c r="J48" s="37"/>
      <c r="K48" s="37" t="s">
        <v>382</v>
      </c>
      <c r="L48" s="37"/>
      <c r="M48" s="37"/>
      <c r="N48" s="36"/>
      <c r="O48" s="37"/>
      <c r="P48" s="37"/>
      <c r="Q48" s="62"/>
      <c r="R48" s="92"/>
    </row>
    <row r="49" spans="1:18" ht="15" x14ac:dyDescent="0.2">
      <c r="A49" s="82" t="s">
        <v>198</v>
      </c>
      <c r="B49" s="81" t="str">
        <f t="shared" si="4"/>
        <v>PSR19205</v>
      </c>
      <c r="C49" s="39" t="s">
        <v>404</v>
      </c>
      <c r="D49" s="40">
        <v>2</v>
      </c>
      <c r="E49" s="85">
        <v>2</v>
      </c>
      <c r="F49" s="37">
        <v>2</v>
      </c>
      <c r="G49" s="37">
        <v>0</v>
      </c>
      <c r="H49" s="37">
        <v>0</v>
      </c>
      <c r="I49" s="37">
        <v>0</v>
      </c>
      <c r="J49" s="37"/>
      <c r="K49" s="37" t="s">
        <v>382</v>
      </c>
      <c r="L49" s="37"/>
      <c r="M49" s="37"/>
      <c r="N49" s="36"/>
      <c r="O49" s="37"/>
      <c r="P49" s="37"/>
      <c r="Q49" s="62"/>
      <c r="R49" s="92"/>
    </row>
    <row r="50" spans="1:18" ht="15" x14ac:dyDescent="0.2">
      <c r="A50" s="82" t="s">
        <v>199</v>
      </c>
      <c r="B50" s="81" t="str">
        <f t="shared" si="4"/>
        <v>PSR19206</v>
      </c>
      <c r="C50" s="39" t="s">
        <v>403</v>
      </c>
      <c r="D50" s="40">
        <v>4</v>
      </c>
      <c r="E50" s="85">
        <v>3</v>
      </c>
      <c r="F50" s="37">
        <v>1</v>
      </c>
      <c r="G50" s="37">
        <v>2</v>
      </c>
      <c r="H50" s="37">
        <v>0</v>
      </c>
      <c r="I50" s="37">
        <v>0</v>
      </c>
      <c r="J50" s="37"/>
      <c r="K50" s="37" t="s">
        <v>382</v>
      </c>
      <c r="L50" s="37"/>
      <c r="M50" s="37"/>
      <c r="N50" s="36"/>
      <c r="O50" s="37"/>
      <c r="P50" s="37"/>
      <c r="Q50" s="62"/>
      <c r="R50" s="92"/>
    </row>
    <row r="51" spans="1:18" x14ac:dyDescent="0.25">
      <c r="A51" s="82" t="s">
        <v>200</v>
      </c>
      <c r="B51" s="81" t="str">
        <f t="shared" si="4"/>
        <v>PSR19207</v>
      </c>
      <c r="C51" s="39" t="s">
        <v>406</v>
      </c>
      <c r="D51" s="40">
        <v>4</v>
      </c>
      <c r="E51" s="85">
        <v>3</v>
      </c>
      <c r="F51" s="37">
        <v>1</v>
      </c>
      <c r="G51" s="37">
        <v>2</v>
      </c>
      <c r="H51" s="37">
        <v>0</v>
      </c>
      <c r="I51" s="37">
        <v>0</v>
      </c>
      <c r="J51" s="37"/>
      <c r="K51" s="37" t="s">
        <v>382</v>
      </c>
      <c r="L51" s="37"/>
      <c r="M51" s="37"/>
      <c r="N51" s="36"/>
      <c r="O51" s="37"/>
      <c r="P51" s="37"/>
      <c r="Q51" s="62"/>
      <c r="R51" s="92"/>
    </row>
    <row r="52" spans="1:18" ht="15" x14ac:dyDescent="0.2">
      <c r="A52" s="82" t="s">
        <v>201</v>
      </c>
      <c r="B52" s="81" t="str">
        <f t="shared" si="4"/>
        <v>PSR19208</v>
      </c>
      <c r="C52" s="39" t="s">
        <v>405</v>
      </c>
      <c r="D52" s="40">
        <v>2</v>
      </c>
      <c r="E52" s="85">
        <v>2</v>
      </c>
      <c r="F52" s="37">
        <v>2</v>
      </c>
      <c r="G52" s="37">
        <v>0</v>
      </c>
      <c r="H52" s="37">
        <v>0</v>
      </c>
      <c r="I52" s="37">
        <v>0</v>
      </c>
      <c r="J52" s="37"/>
      <c r="K52" s="37" t="s">
        <v>382</v>
      </c>
      <c r="L52" s="37"/>
      <c r="M52" s="37"/>
      <c r="N52" s="36"/>
      <c r="O52" s="37"/>
      <c r="P52" s="37"/>
      <c r="Q52" s="62"/>
      <c r="R52" s="92"/>
    </row>
    <row r="53" spans="1:18" ht="15" x14ac:dyDescent="0.2">
      <c r="A53" s="82" t="s">
        <v>202</v>
      </c>
      <c r="B53" s="81" t="str">
        <f t="shared" si="4"/>
        <v>PSR19209</v>
      </c>
      <c r="C53" s="39" t="s">
        <v>407</v>
      </c>
      <c r="D53" s="40">
        <v>2</v>
      </c>
      <c r="E53" s="85">
        <v>2</v>
      </c>
      <c r="F53" s="37">
        <v>2</v>
      </c>
      <c r="G53" s="37">
        <v>0</v>
      </c>
      <c r="H53" s="37">
        <v>0</v>
      </c>
      <c r="I53" s="37">
        <v>0</v>
      </c>
      <c r="J53" s="37"/>
      <c r="K53" s="37" t="s">
        <v>382</v>
      </c>
      <c r="L53" s="37"/>
      <c r="M53" s="37"/>
      <c r="N53" s="36"/>
      <c r="O53" s="37"/>
      <c r="P53" s="37"/>
      <c r="Q53" s="62"/>
      <c r="R53" s="92"/>
    </row>
    <row r="54" spans="1:18" ht="15" x14ac:dyDescent="0.2">
      <c r="A54" s="82" t="s">
        <v>203</v>
      </c>
      <c r="B54" s="81" t="str">
        <f t="shared" si="4"/>
        <v>PSR19210</v>
      </c>
      <c r="C54" s="39" t="s">
        <v>408</v>
      </c>
      <c r="D54" s="40">
        <v>2</v>
      </c>
      <c r="E54" s="85">
        <v>2</v>
      </c>
      <c r="F54" s="40">
        <v>2</v>
      </c>
      <c r="G54" s="40">
        <v>0</v>
      </c>
      <c r="H54" s="40">
        <v>0</v>
      </c>
      <c r="I54" s="40">
        <v>0</v>
      </c>
      <c r="J54" s="40"/>
      <c r="K54" s="40" t="s">
        <v>382</v>
      </c>
      <c r="L54" s="40"/>
      <c r="M54" s="40"/>
      <c r="N54" s="39"/>
      <c r="O54" s="40"/>
      <c r="P54" s="37"/>
      <c r="Q54" s="62"/>
      <c r="R54" s="92"/>
    </row>
    <row r="55" spans="1:18" ht="15" x14ac:dyDescent="0.2">
      <c r="A55" s="82" t="s">
        <v>204</v>
      </c>
      <c r="B55" s="81" t="str">
        <f t="shared" si="4"/>
        <v>PSR19211</v>
      </c>
      <c r="C55" s="39" t="s">
        <v>409</v>
      </c>
      <c r="D55" s="40">
        <v>2</v>
      </c>
      <c r="E55" s="85">
        <v>2</v>
      </c>
      <c r="F55" s="40">
        <v>2</v>
      </c>
      <c r="G55" s="40">
        <v>0</v>
      </c>
      <c r="H55" s="40">
        <v>0</v>
      </c>
      <c r="I55" s="40">
        <v>0</v>
      </c>
      <c r="J55" s="40"/>
      <c r="K55" s="40" t="s">
        <v>382</v>
      </c>
      <c r="L55" s="40"/>
      <c r="M55" s="40"/>
      <c r="N55" s="39"/>
      <c r="O55" s="40"/>
      <c r="P55" s="37"/>
      <c r="Q55" s="62"/>
      <c r="R55" s="92"/>
    </row>
    <row r="56" spans="1:18" ht="15" x14ac:dyDescent="0.2">
      <c r="A56" s="82" t="s">
        <v>205</v>
      </c>
      <c r="B56" s="81" t="str">
        <f t="shared" si="4"/>
        <v>PSR19212</v>
      </c>
      <c r="C56" s="39"/>
      <c r="D56" s="39"/>
      <c r="E56" s="85"/>
      <c r="F56" s="40"/>
      <c r="G56" s="40"/>
      <c r="H56" s="40"/>
      <c r="I56" s="40"/>
      <c r="J56" s="40"/>
      <c r="K56" s="40"/>
      <c r="L56" s="40"/>
      <c r="M56" s="40"/>
      <c r="N56" s="39"/>
      <c r="O56" s="40"/>
      <c r="P56" s="37"/>
      <c r="Q56" s="62"/>
      <c r="R56" s="92"/>
    </row>
    <row r="57" spans="1:18" ht="15" x14ac:dyDescent="0.2">
      <c r="A57" s="82" t="s">
        <v>206</v>
      </c>
      <c r="B57" s="81" t="str">
        <f t="shared" si="4"/>
        <v>PSR19213</v>
      </c>
      <c r="C57" s="39"/>
      <c r="D57" s="39"/>
      <c r="E57" s="85"/>
      <c r="F57" s="40"/>
      <c r="G57" s="40"/>
      <c r="H57" s="40"/>
      <c r="I57" s="40"/>
      <c r="J57" s="40"/>
      <c r="K57" s="40"/>
      <c r="L57" s="40"/>
      <c r="M57" s="40"/>
      <c r="N57" s="39"/>
      <c r="O57" s="40"/>
      <c r="P57" s="37"/>
      <c r="Q57" s="62"/>
      <c r="R57" s="92"/>
    </row>
    <row r="58" spans="1:18" ht="15" x14ac:dyDescent="0.2">
      <c r="A58" s="82" t="s">
        <v>207</v>
      </c>
      <c r="B58" s="81" t="str">
        <f t="shared" si="4"/>
        <v>PSR19214</v>
      </c>
      <c r="C58" s="39"/>
      <c r="D58" s="39"/>
      <c r="E58" s="85"/>
      <c r="F58" s="40"/>
      <c r="G58" s="40"/>
      <c r="H58" s="40"/>
      <c r="I58" s="40"/>
      <c r="J58" s="40"/>
      <c r="K58" s="40"/>
      <c r="L58" s="40"/>
      <c r="M58" s="40"/>
      <c r="N58" s="39"/>
      <c r="O58" s="40"/>
      <c r="P58" s="37"/>
      <c r="Q58" s="62"/>
      <c r="R58" s="92"/>
    </row>
    <row r="59" spans="1:18" ht="15" x14ac:dyDescent="0.2">
      <c r="A59" s="82" t="s">
        <v>208</v>
      </c>
      <c r="B59" s="81" t="str">
        <f t="shared" si="4"/>
        <v>PSR19215</v>
      </c>
      <c r="C59" s="39"/>
      <c r="D59" s="39"/>
      <c r="E59" s="85"/>
      <c r="F59" s="40"/>
      <c r="G59" s="40"/>
      <c r="H59" s="40"/>
      <c r="I59" s="40"/>
      <c r="J59" s="40"/>
      <c r="K59" s="40"/>
      <c r="L59" s="40"/>
      <c r="M59" s="40"/>
      <c r="N59" s="39"/>
      <c r="O59" s="40"/>
      <c r="P59" s="37"/>
      <c r="Q59" s="62"/>
      <c r="R59" s="92"/>
    </row>
    <row r="60" spans="1:18" ht="15" x14ac:dyDescent="0.2">
      <c r="A60" s="82" t="s">
        <v>209</v>
      </c>
      <c r="B60" s="81" t="str">
        <f t="shared" si="4"/>
        <v>PSR19216</v>
      </c>
      <c r="C60" s="39"/>
      <c r="D60" s="39"/>
      <c r="E60" s="85"/>
      <c r="F60" s="40"/>
      <c r="G60" s="40"/>
      <c r="H60" s="40"/>
      <c r="I60" s="40"/>
      <c r="J60" s="40"/>
      <c r="K60" s="40"/>
      <c r="L60" s="40"/>
      <c r="M60" s="40"/>
      <c r="N60" s="39"/>
      <c r="O60" s="40"/>
      <c r="P60" s="37"/>
      <c r="Q60" s="62"/>
      <c r="R60" s="92"/>
    </row>
    <row r="61" spans="1:18" ht="15" x14ac:dyDescent="0.2">
      <c r="A61" s="82" t="s">
        <v>210</v>
      </c>
      <c r="B61" s="81" t="str">
        <f t="shared" si="4"/>
        <v>PSR19217</v>
      </c>
      <c r="C61" s="39"/>
      <c r="D61" s="39"/>
      <c r="E61" s="85"/>
      <c r="F61" s="40"/>
      <c r="G61" s="40"/>
      <c r="H61" s="40"/>
      <c r="I61" s="40"/>
      <c r="J61" s="40"/>
      <c r="K61" s="40"/>
      <c r="L61" s="40"/>
      <c r="M61" s="40"/>
      <c r="N61" s="39"/>
      <c r="O61" s="40"/>
      <c r="P61" s="37"/>
      <c r="Q61" s="62"/>
      <c r="R61" s="92"/>
    </row>
    <row r="62" spans="1:18" ht="15" x14ac:dyDescent="0.2">
      <c r="A62" s="82" t="s">
        <v>211</v>
      </c>
      <c r="B62" s="81" t="str">
        <f t="shared" si="4"/>
        <v>PSR19218</v>
      </c>
      <c r="C62" s="39"/>
      <c r="D62" s="39"/>
      <c r="E62" s="85" t="str">
        <f t="shared" ref="E62:E69" si="5">IF(SUM(F62:J62)=0,"",SUM(F62:J62))</f>
        <v/>
      </c>
      <c r="F62" s="40"/>
      <c r="G62" s="40"/>
      <c r="H62" s="40"/>
      <c r="I62" s="40"/>
      <c r="J62" s="40"/>
      <c r="K62" s="40"/>
      <c r="L62" s="40"/>
      <c r="M62" s="40"/>
      <c r="N62" s="39"/>
      <c r="O62" s="40"/>
      <c r="P62" s="37"/>
      <c r="Q62" s="62"/>
      <c r="R62" s="92"/>
    </row>
    <row r="63" spans="1:18" ht="15" x14ac:dyDescent="0.2">
      <c r="A63" s="82" t="s">
        <v>212</v>
      </c>
      <c r="B63" s="81" t="str">
        <f t="shared" si="4"/>
        <v>PSR19219</v>
      </c>
      <c r="C63" s="38"/>
      <c r="D63" s="38"/>
      <c r="E63" s="85" t="str">
        <f t="shared" si="5"/>
        <v/>
      </c>
      <c r="F63" s="41"/>
      <c r="G63" s="41"/>
      <c r="H63" s="41"/>
      <c r="I63" s="41"/>
      <c r="J63" s="40"/>
      <c r="K63" s="40"/>
      <c r="L63" s="40"/>
      <c r="M63" s="40"/>
      <c r="N63" s="38"/>
      <c r="O63" s="40"/>
      <c r="P63" s="37"/>
      <c r="Q63" s="62"/>
      <c r="R63" s="92"/>
    </row>
    <row r="64" spans="1:18" ht="15" x14ac:dyDescent="0.2">
      <c r="A64" s="82" t="s">
        <v>213</v>
      </c>
      <c r="B64" s="81" t="str">
        <f t="shared" si="4"/>
        <v>PSR19220</v>
      </c>
      <c r="C64" s="38"/>
      <c r="D64" s="38"/>
      <c r="E64" s="85" t="str">
        <f t="shared" si="5"/>
        <v/>
      </c>
      <c r="F64" s="41"/>
      <c r="G64" s="41"/>
      <c r="H64" s="41"/>
      <c r="I64" s="41"/>
      <c r="J64" s="40"/>
      <c r="K64" s="40"/>
      <c r="L64" s="40"/>
      <c r="M64" s="40"/>
      <c r="N64" s="38"/>
      <c r="O64" s="40"/>
      <c r="P64" s="37"/>
      <c r="Q64" s="62"/>
      <c r="R64" s="92"/>
    </row>
    <row r="65" spans="1:18" ht="15" x14ac:dyDescent="0.2">
      <c r="A65" s="82" t="s">
        <v>214</v>
      </c>
      <c r="B65" s="81" t="str">
        <f t="shared" si="4"/>
        <v>PSR19221</v>
      </c>
      <c r="C65" s="38"/>
      <c r="D65" s="38"/>
      <c r="E65" s="85" t="str">
        <f t="shared" si="5"/>
        <v/>
      </c>
      <c r="F65" s="41"/>
      <c r="G65" s="41"/>
      <c r="H65" s="41"/>
      <c r="I65" s="41"/>
      <c r="J65" s="40"/>
      <c r="K65" s="40"/>
      <c r="L65" s="40"/>
      <c r="M65" s="40"/>
      <c r="N65" s="38"/>
      <c r="O65" s="40"/>
      <c r="P65" s="37"/>
      <c r="Q65" s="62"/>
      <c r="R65" s="92"/>
    </row>
    <row r="66" spans="1:18" ht="15" x14ac:dyDescent="0.2">
      <c r="A66" s="82" t="s">
        <v>215</v>
      </c>
      <c r="B66" s="81" t="str">
        <f t="shared" si="4"/>
        <v>PSR19222</v>
      </c>
      <c r="C66" s="38"/>
      <c r="D66" s="38"/>
      <c r="E66" s="85" t="str">
        <f t="shared" si="5"/>
        <v/>
      </c>
      <c r="F66" s="41"/>
      <c r="G66" s="41"/>
      <c r="H66" s="41"/>
      <c r="I66" s="41"/>
      <c r="J66" s="40"/>
      <c r="K66" s="40"/>
      <c r="L66" s="40"/>
      <c r="M66" s="40"/>
      <c r="N66" s="38"/>
      <c r="O66" s="40"/>
      <c r="P66" s="37"/>
      <c r="Q66" s="62"/>
      <c r="R66" s="92"/>
    </row>
    <row r="67" spans="1:18" ht="15" x14ac:dyDescent="0.2">
      <c r="A67" s="82" t="s">
        <v>216</v>
      </c>
      <c r="B67" s="81" t="str">
        <f t="shared" si="4"/>
        <v>PSR19223</v>
      </c>
      <c r="C67" s="38"/>
      <c r="D67" s="38"/>
      <c r="E67" s="85" t="str">
        <f t="shared" si="5"/>
        <v/>
      </c>
      <c r="F67" s="41"/>
      <c r="G67" s="41"/>
      <c r="H67" s="41"/>
      <c r="I67" s="41"/>
      <c r="J67" s="40"/>
      <c r="K67" s="40"/>
      <c r="L67" s="40"/>
      <c r="M67" s="40"/>
      <c r="N67" s="38"/>
      <c r="O67" s="40"/>
      <c r="P67" s="37"/>
      <c r="Q67" s="62"/>
      <c r="R67" s="92"/>
    </row>
    <row r="68" spans="1:18" ht="15" x14ac:dyDescent="0.2">
      <c r="A68" s="82" t="s">
        <v>217</v>
      </c>
      <c r="B68" s="81" t="str">
        <f t="shared" si="4"/>
        <v>PSR19224</v>
      </c>
      <c r="C68" s="38"/>
      <c r="D68" s="38"/>
      <c r="E68" s="85" t="str">
        <f t="shared" si="5"/>
        <v/>
      </c>
      <c r="F68" s="41"/>
      <c r="G68" s="41"/>
      <c r="H68" s="41"/>
      <c r="I68" s="41"/>
      <c r="J68" s="40"/>
      <c r="K68" s="40"/>
      <c r="L68" s="40"/>
      <c r="M68" s="40"/>
      <c r="N68" s="38"/>
      <c r="O68" s="40"/>
      <c r="P68" s="37"/>
      <c r="Q68" s="62"/>
      <c r="R68" s="92"/>
    </row>
    <row r="69" spans="1:18" ht="15" x14ac:dyDescent="0.2">
      <c r="A69" s="82" t="s">
        <v>218</v>
      </c>
      <c r="B69" s="81" t="str">
        <f t="shared" si="4"/>
        <v>PSR19225</v>
      </c>
      <c r="C69" s="38"/>
      <c r="D69" s="38"/>
      <c r="E69" s="85" t="str">
        <f t="shared" si="5"/>
        <v/>
      </c>
      <c r="F69" s="41"/>
      <c r="G69" s="41"/>
      <c r="H69" s="41"/>
      <c r="I69" s="41"/>
      <c r="J69" s="40"/>
      <c r="K69" s="40"/>
      <c r="L69" s="40"/>
      <c r="M69" s="40"/>
      <c r="N69" s="38"/>
      <c r="O69" s="40"/>
      <c r="P69" s="37"/>
      <c r="Q69" s="62"/>
      <c r="R69" s="92"/>
    </row>
    <row r="70" spans="1:18" x14ac:dyDescent="0.25">
      <c r="A70" s="64" t="s">
        <v>219</v>
      </c>
      <c r="B70" s="65"/>
      <c r="C70" s="29">
        <f>COUNTA(C45:C69)</f>
        <v>11</v>
      </c>
      <c r="D70" s="29"/>
      <c r="E70" s="89">
        <f t="shared" ref="E70:I70" si="6">SUM(E45:E69)</f>
        <v>24</v>
      </c>
      <c r="F70" s="30">
        <f t="shared" si="6"/>
        <v>20</v>
      </c>
      <c r="G70" s="30">
        <f t="shared" si="6"/>
        <v>4</v>
      </c>
      <c r="H70" s="30">
        <f t="shared" si="6"/>
        <v>0</v>
      </c>
      <c r="I70" s="30">
        <f t="shared" si="6"/>
        <v>0</v>
      </c>
      <c r="J70" s="30">
        <f t="shared" ref="J70:M70" si="7">COUNTIF(J45:J69,"=V")</f>
        <v>0</v>
      </c>
      <c r="K70" s="30">
        <f t="shared" si="7"/>
        <v>0</v>
      </c>
      <c r="L70" s="30">
        <f t="shared" si="7"/>
        <v>0</v>
      </c>
      <c r="M70" s="30">
        <f t="shared" si="7"/>
        <v>0</v>
      </c>
      <c r="N70" s="31"/>
      <c r="O70" s="30">
        <f>COUNTIF(O45:O69,"=V")</f>
        <v>0</v>
      </c>
      <c r="P70" s="30"/>
      <c r="Q70" s="75" t="s">
        <v>278</v>
      </c>
      <c r="R70" s="56">
        <f>SUMIF(R45:R69,"&lt;&gt;V",E45:E69)</f>
        <v>24</v>
      </c>
    </row>
    <row r="71" spans="1:18" ht="15" x14ac:dyDescent="0.2">
      <c r="A71" s="86"/>
      <c r="B71" s="86"/>
      <c r="J71" s="191" t="str">
        <f>IF(C70&lt;&gt;SUM(J70:M70),"Warning!!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71" s="192"/>
      <c r="L71" s="192"/>
      <c r="M71" s="192"/>
    </row>
    <row r="72" spans="1:18" ht="15.75" customHeight="1" x14ac:dyDescent="0.2">
      <c r="A72" s="86"/>
      <c r="B72" s="86"/>
      <c r="J72" s="192"/>
      <c r="K72" s="192"/>
      <c r="L72" s="192"/>
      <c r="M72" s="192"/>
    </row>
    <row r="73" spans="1:18" ht="15.75" customHeight="1" x14ac:dyDescent="0.2">
      <c r="A73" s="86"/>
      <c r="B73" s="86"/>
      <c r="J73" s="192"/>
      <c r="K73" s="192"/>
      <c r="L73" s="192"/>
      <c r="M73" s="192"/>
    </row>
    <row r="74" spans="1:18" x14ac:dyDescent="0.25">
      <c r="A74" s="87" t="s">
        <v>180</v>
      </c>
      <c r="B74" s="88"/>
      <c r="C74" s="21">
        <v>3</v>
      </c>
      <c r="D74" s="133"/>
      <c r="E74" s="129">
        <f>SUM(E77:E84)</f>
        <v>22</v>
      </c>
    </row>
    <row r="75" spans="1:18" ht="15.75" customHeight="1" x14ac:dyDescent="0.25">
      <c r="A75" s="189" t="s">
        <v>181</v>
      </c>
      <c r="B75" s="189" t="s">
        <v>182</v>
      </c>
      <c r="C75" s="181" t="s">
        <v>183</v>
      </c>
      <c r="D75" s="181" t="s">
        <v>383</v>
      </c>
      <c r="E75" s="181" t="s">
        <v>184</v>
      </c>
      <c r="F75" s="185" t="s">
        <v>185</v>
      </c>
      <c r="G75" s="186"/>
      <c r="H75" s="186"/>
      <c r="I75" s="187"/>
      <c r="J75" s="185" t="s">
        <v>221</v>
      </c>
      <c r="K75" s="186"/>
      <c r="L75" s="186"/>
      <c r="M75" s="187"/>
      <c r="N75" s="181" t="s">
        <v>186</v>
      </c>
      <c r="O75" s="181" t="s">
        <v>187</v>
      </c>
      <c r="P75" s="181" t="s">
        <v>188</v>
      </c>
      <c r="Q75" s="183" t="s">
        <v>189</v>
      </c>
      <c r="R75" s="183" t="s">
        <v>277</v>
      </c>
    </row>
    <row r="76" spans="1:18" x14ac:dyDescent="0.25">
      <c r="A76" s="190"/>
      <c r="B76" s="190"/>
      <c r="C76" s="182"/>
      <c r="D76" s="182"/>
      <c r="E76" s="182"/>
      <c r="F76" s="27" t="s">
        <v>190</v>
      </c>
      <c r="G76" s="27" t="s">
        <v>191</v>
      </c>
      <c r="H76" s="27" t="s">
        <v>192</v>
      </c>
      <c r="I76" s="27" t="s">
        <v>193</v>
      </c>
      <c r="J76" s="27" t="s">
        <v>175</v>
      </c>
      <c r="K76" s="27" t="s">
        <v>177</v>
      </c>
      <c r="L76" s="27" t="s">
        <v>176</v>
      </c>
      <c r="M76" s="27" t="s">
        <v>178</v>
      </c>
      <c r="N76" s="188"/>
      <c r="O76" s="188"/>
      <c r="P76" s="188"/>
      <c r="Q76" s="184"/>
      <c r="R76" s="205"/>
    </row>
    <row r="77" spans="1:18" ht="15" x14ac:dyDescent="0.2">
      <c r="A77" s="80" t="s">
        <v>194</v>
      </c>
      <c r="B77" s="81" t="str">
        <f t="shared" ref="B77:B101" si="8">CONCATENATE($C$4,"19",C$74,A77)</f>
        <v>PSR19301</v>
      </c>
      <c r="C77" s="39" t="s">
        <v>410</v>
      </c>
      <c r="D77" s="40">
        <v>2</v>
      </c>
      <c r="E77" s="85">
        <v>2</v>
      </c>
      <c r="F77" s="37">
        <v>2</v>
      </c>
      <c r="G77" s="37">
        <v>0</v>
      </c>
      <c r="H77" s="37">
        <v>0</v>
      </c>
      <c r="I77" s="37">
        <v>0</v>
      </c>
      <c r="J77" s="37"/>
      <c r="K77" s="37" t="s">
        <v>382</v>
      </c>
      <c r="L77" s="37"/>
      <c r="M77" s="37"/>
      <c r="N77" s="36"/>
      <c r="O77" s="37"/>
      <c r="P77" s="37"/>
      <c r="Q77" s="62"/>
      <c r="R77" s="92"/>
    </row>
    <row r="78" spans="1:18" ht="15" x14ac:dyDescent="0.2">
      <c r="A78" s="80" t="s">
        <v>195</v>
      </c>
      <c r="B78" s="81" t="str">
        <f t="shared" si="8"/>
        <v>PSR19302</v>
      </c>
      <c r="C78" s="39" t="s">
        <v>411</v>
      </c>
      <c r="D78" s="40">
        <v>2</v>
      </c>
      <c r="E78" s="85">
        <v>2</v>
      </c>
      <c r="F78" s="37">
        <v>2</v>
      </c>
      <c r="G78" s="37">
        <v>0</v>
      </c>
      <c r="H78" s="37">
        <v>0</v>
      </c>
      <c r="I78" s="37">
        <v>0</v>
      </c>
      <c r="J78" s="37"/>
      <c r="K78" s="37" t="s">
        <v>382</v>
      </c>
      <c r="L78" s="37"/>
      <c r="M78" s="37"/>
      <c r="N78" s="36"/>
      <c r="O78" s="37"/>
      <c r="P78" s="37"/>
      <c r="Q78" s="62"/>
      <c r="R78" s="92"/>
    </row>
    <row r="79" spans="1:18" ht="15" x14ac:dyDescent="0.2">
      <c r="A79" s="82" t="s">
        <v>196</v>
      </c>
      <c r="B79" s="81" t="str">
        <f t="shared" si="8"/>
        <v>PSR19303</v>
      </c>
      <c r="C79" s="39" t="s">
        <v>412</v>
      </c>
      <c r="D79" s="40">
        <v>2</v>
      </c>
      <c r="E79" s="85">
        <v>2</v>
      </c>
      <c r="F79" s="37">
        <v>2</v>
      </c>
      <c r="G79" s="37">
        <v>0</v>
      </c>
      <c r="H79" s="37">
        <v>0</v>
      </c>
      <c r="I79" s="37">
        <v>0</v>
      </c>
      <c r="J79" s="37"/>
      <c r="K79" s="37" t="s">
        <v>382</v>
      </c>
      <c r="L79" s="37"/>
      <c r="M79" s="37"/>
      <c r="N79" s="36"/>
      <c r="O79" s="37"/>
      <c r="P79" s="37"/>
      <c r="Q79" s="62"/>
      <c r="R79" s="92"/>
    </row>
    <row r="80" spans="1:18" ht="15" x14ac:dyDescent="0.2">
      <c r="A80" s="82" t="s">
        <v>197</v>
      </c>
      <c r="B80" s="81" t="str">
        <f t="shared" si="8"/>
        <v>PSR19304</v>
      </c>
      <c r="C80" s="39" t="s">
        <v>413</v>
      </c>
      <c r="D80" s="40">
        <v>5</v>
      </c>
      <c r="E80" s="85">
        <v>4</v>
      </c>
      <c r="F80" s="37">
        <v>1</v>
      </c>
      <c r="G80" s="37">
        <v>3</v>
      </c>
      <c r="H80" s="37">
        <v>0</v>
      </c>
      <c r="I80" s="37">
        <v>0</v>
      </c>
      <c r="J80" s="37"/>
      <c r="K80" s="37" t="s">
        <v>382</v>
      </c>
      <c r="L80" s="37"/>
      <c r="M80" s="37"/>
      <c r="N80" s="36"/>
      <c r="O80" s="37"/>
      <c r="P80" s="37"/>
      <c r="Q80" s="62"/>
      <c r="R80" s="92"/>
    </row>
    <row r="81" spans="1:18" ht="15" x14ac:dyDescent="0.2">
      <c r="A81" s="82" t="s">
        <v>198</v>
      </c>
      <c r="B81" s="81" t="str">
        <f t="shared" si="8"/>
        <v>PSR19305</v>
      </c>
      <c r="C81" s="39" t="s">
        <v>414</v>
      </c>
      <c r="D81" s="40">
        <v>5</v>
      </c>
      <c r="E81" s="85">
        <v>4</v>
      </c>
      <c r="F81" s="37">
        <v>1</v>
      </c>
      <c r="G81" s="37">
        <v>3</v>
      </c>
      <c r="H81" s="37">
        <v>0</v>
      </c>
      <c r="I81" s="37">
        <v>0</v>
      </c>
      <c r="J81" s="37"/>
      <c r="K81" s="37" t="s">
        <v>382</v>
      </c>
      <c r="L81" s="37"/>
      <c r="M81" s="37"/>
      <c r="N81" s="36"/>
      <c r="O81" s="37"/>
      <c r="P81" s="37"/>
      <c r="Q81" s="62"/>
      <c r="R81" s="92"/>
    </row>
    <row r="82" spans="1:18" ht="15" x14ac:dyDescent="0.2">
      <c r="A82" s="82" t="s">
        <v>199</v>
      </c>
      <c r="B82" s="81" t="str">
        <f t="shared" si="8"/>
        <v>PSR19306</v>
      </c>
      <c r="C82" s="39" t="s">
        <v>415</v>
      </c>
      <c r="D82" s="40">
        <v>5</v>
      </c>
      <c r="E82" s="85">
        <v>4</v>
      </c>
      <c r="F82" s="37">
        <v>1</v>
      </c>
      <c r="G82" s="37">
        <v>3</v>
      </c>
      <c r="H82" s="37">
        <v>0</v>
      </c>
      <c r="I82" s="37">
        <v>0</v>
      </c>
      <c r="J82" s="37"/>
      <c r="K82" s="37" t="s">
        <v>382</v>
      </c>
      <c r="L82" s="37"/>
      <c r="M82" s="37"/>
      <c r="N82" s="36"/>
      <c r="O82" s="37"/>
      <c r="P82" s="37"/>
      <c r="Q82" s="62"/>
      <c r="R82" s="92"/>
    </row>
    <row r="83" spans="1:18" ht="15" x14ac:dyDescent="0.2">
      <c r="A83" s="82" t="s">
        <v>200</v>
      </c>
      <c r="B83" s="81" t="str">
        <f t="shared" si="8"/>
        <v>PSR19307</v>
      </c>
      <c r="C83" s="39" t="s">
        <v>416</v>
      </c>
      <c r="D83" s="40">
        <v>5</v>
      </c>
      <c r="E83" s="85">
        <v>4</v>
      </c>
      <c r="F83" s="37">
        <v>1</v>
      </c>
      <c r="G83" s="37">
        <v>3</v>
      </c>
      <c r="H83" s="37">
        <v>0</v>
      </c>
      <c r="I83" s="37">
        <v>0</v>
      </c>
      <c r="J83" s="37"/>
      <c r="K83" s="37" t="s">
        <v>382</v>
      </c>
      <c r="L83" s="37"/>
      <c r="M83" s="37"/>
      <c r="N83" s="36"/>
      <c r="O83" s="37"/>
      <c r="P83" s="37"/>
      <c r="Q83" s="62"/>
      <c r="R83" s="92"/>
    </row>
    <row r="84" spans="1:18" ht="15" x14ac:dyDescent="0.2">
      <c r="A84" s="82" t="s">
        <v>201</v>
      </c>
      <c r="B84" s="81" t="str">
        <f t="shared" si="8"/>
        <v>PSR19308</v>
      </c>
      <c r="C84" s="39"/>
      <c r="D84" s="39"/>
      <c r="E84" s="85"/>
      <c r="F84" s="37"/>
      <c r="G84" s="37"/>
      <c r="H84" s="37"/>
      <c r="I84" s="37"/>
      <c r="J84" s="37"/>
      <c r="K84" s="37"/>
      <c r="L84" s="37"/>
      <c r="M84" s="37"/>
      <c r="N84" s="36"/>
      <c r="O84" s="37"/>
      <c r="P84" s="37"/>
      <c r="Q84" s="62"/>
      <c r="R84" s="92"/>
    </row>
    <row r="85" spans="1:18" ht="15" x14ac:dyDescent="0.2">
      <c r="A85" s="82" t="s">
        <v>202</v>
      </c>
      <c r="B85" s="81" t="str">
        <f t="shared" si="8"/>
        <v>PSR19309</v>
      </c>
      <c r="C85" s="39"/>
      <c r="D85" s="39"/>
      <c r="E85" s="85"/>
      <c r="F85" s="37"/>
      <c r="G85" s="37"/>
      <c r="H85" s="37"/>
      <c r="I85" s="37"/>
      <c r="J85" s="37"/>
      <c r="K85" s="37"/>
      <c r="L85" s="37"/>
      <c r="M85" s="37"/>
      <c r="N85" s="36"/>
      <c r="O85" s="37"/>
      <c r="P85" s="37"/>
      <c r="Q85" s="62"/>
      <c r="R85" s="92"/>
    </row>
    <row r="86" spans="1:18" ht="15" x14ac:dyDescent="0.2">
      <c r="A86" s="82" t="s">
        <v>203</v>
      </c>
      <c r="B86" s="81" t="str">
        <f t="shared" si="8"/>
        <v>PSR19310</v>
      </c>
      <c r="C86" s="39"/>
      <c r="D86" s="39"/>
      <c r="E86" s="85" t="str">
        <f t="shared" ref="E86:E101" si="9">IF(SUM(F86:J86)=0,"",SUM(F86:J86))</f>
        <v/>
      </c>
      <c r="F86" s="40"/>
      <c r="G86" s="40"/>
      <c r="H86" s="40"/>
      <c r="I86" s="40"/>
      <c r="J86" s="40"/>
      <c r="K86" s="40"/>
      <c r="L86" s="40"/>
      <c r="M86" s="40"/>
      <c r="N86" s="39"/>
      <c r="O86" s="40"/>
      <c r="P86" s="37"/>
      <c r="Q86" s="62"/>
      <c r="R86" s="92"/>
    </row>
    <row r="87" spans="1:18" ht="15" x14ac:dyDescent="0.2">
      <c r="A87" s="82" t="s">
        <v>204</v>
      </c>
      <c r="B87" s="81" t="str">
        <f t="shared" si="8"/>
        <v>PSR19311</v>
      </c>
      <c r="C87" s="39"/>
      <c r="D87" s="39"/>
      <c r="E87" s="85" t="str">
        <f t="shared" si="9"/>
        <v/>
      </c>
      <c r="F87" s="40"/>
      <c r="G87" s="40"/>
      <c r="H87" s="40"/>
      <c r="I87" s="40"/>
      <c r="J87" s="40"/>
      <c r="K87" s="40"/>
      <c r="L87" s="40"/>
      <c r="M87" s="40"/>
      <c r="N87" s="39"/>
      <c r="O87" s="40"/>
      <c r="P87" s="37"/>
      <c r="Q87" s="62"/>
      <c r="R87" s="92"/>
    </row>
    <row r="88" spans="1:18" ht="15" x14ac:dyDescent="0.2">
      <c r="A88" s="82" t="s">
        <v>205</v>
      </c>
      <c r="B88" s="81" t="str">
        <f t="shared" si="8"/>
        <v>PSR19312</v>
      </c>
      <c r="C88" s="39"/>
      <c r="D88" s="39"/>
      <c r="E88" s="85" t="str">
        <f t="shared" si="9"/>
        <v/>
      </c>
      <c r="F88" s="40"/>
      <c r="G88" s="40"/>
      <c r="H88" s="40"/>
      <c r="I88" s="40"/>
      <c r="J88" s="40"/>
      <c r="K88" s="40"/>
      <c r="L88" s="40"/>
      <c r="M88" s="40"/>
      <c r="N88" s="39"/>
      <c r="O88" s="40"/>
      <c r="P88" s="37"/>
      <c r="Q88" s="62"/>
      <c r="R88" s="92"/>
    </row>
    <row r="89" spans="1:18" ht="15" x14ac:dyDescent="0.2">
      <c r="A89" s="82" t="s">
        <v>206</v>
      </c>
      <c r="B89" s="81" t="str">
        <f t="shared" si="8"/>
        <v>PSR19313</v>
      </c>
      <c r="C89" s="39"/>
      <c r="D89" s="39"/>
      <c r="E89" s="85" t="str">
        <f t="shared" si="9"/>
        <v/>
      </c>
      <c r="F89" s="40"/>
      <c r="G89" s="40"/>
      <c r="H89" s="40"/>
      <c r="I89" s="40"/>
      <c r="J89" s="40"/>
      <c r="K89" s="40"/>
      <c r="L89" s="40"/>
      <c r="M89" s="40"/>
      <c r="N89" s="39"/>
      <c r="O89" s="40"/>
      <c r="P89" s="37"/>
      <c r="Q89" s="62"/>
      <c r="R89" s="92"/>
    </row>
    <row r="90" spans="1:18" ht="15" x14ac:dyDescent="0.2">
      <c r="A90" s="82" t="s">
        <v>207</v>
      </c>
      <c r="B90" s="81" t="str">
        <f t="shared" si="8"/>
        <v>PSR19314</v>
      </c>
      <c r="C90" s="39"/>
      <c r="D90" s="39"/>
      <c r="E90" s="85" t="str">
        <f t="shared" si="9"/>
        <v/>
      </c>
      <c r="F90" s="40"/>
      <c r="G90" s="40"/>
      <c r="H90" s="40"/>
      <c r="I90" s="40"/>
      <c r="J90" s="40"/>
      <c r="K90" s="40"/>
      <c r="L90" s="40"/>
      <c r="M90" s="40"/>
      <c r="N90" s="39"/>
      <c r="O90" s="40"/>
      <c r="P90" s="37"/>
      <c r="Q90" s="62"/>
      <c r="R90" s="92"/>
    </row>
    <row r="91" spans="1:18" ht="15" x14ac:dyDescent="0.2">
      <c r="A91" s="82" t="s">
        <v>208</v>
      </c>
      <c r="B91" s="81" t="str">
        <f t="shared" si="8"/>
        <v>PSR19315</v>
      </c>
      <c r="C91" s="39"/>
      <c r="D91" s="39"/>
      <c r="E91" s="85" t="str">
        <f t="shared" si="9"/>
        <v/>
      </c>
      <c r="F91" s="40"/>
      <c r="G91" s="40"/>
      <c r="H91" s="40"/>
      <c r="I91" s="40"/>
      <c r="J91" s="40"/>
      <c r="K91" s="40"/>
      <c r="L91" s="40"/>
      <c r="M91" s="40"/>
      <c r="N91" s="39"/>
      <c r="O91" s="40"/>
      <c r="P91" s="37"/>
      <c r="Q91" s="62"/>
      <c r="R91" s="92"/>
    </row>
    <row r="92" spans="1:18" ht="15" x14ac:dyDescent="0.2">
      <c r="A92" s="82" t="s">
        <v>209</v>
      </c>
      <c r="B92" s="81" t="str">
        <f t="shared" si="8"/>
        <v>PSR19316</v>
      </c>
      <c r="C92" s="39"/>
      <c r="D92" s="39"/>
      <c r="E92" s="85" t="str">
        <f t="shared" si="9"/>
        <v/>
      </c>
      <c r="F92" s="40"/>
      <c r="G92" s="40"/>
      <c r="H92" s="40"/>
      <c r="I92" s="40"/>
      <c r="J92" s="40"/>
      <c r="K92" s="40"/>
      <c r="L92" s="40"/>
      <c r="M92" s="40"/>
      <c r="N92" s="39"/>
      <c r="O92" s="40"/>
      <c r="P92" s="37"/>
      <c r="Q92" s="62"/>
      <c r="R92" s="92"/>
    </row>
    <row r="93" spans="1:18" ht="15" x14ac:dyDescent="0.2">
      <c r="A93" s="82" t="s">
        <v>210</v>
      </c>
      <c r="B93" s="81" t="str">
        <f t="shared" si="8"/>
        <v>PSR19317</v>
      </c>
      <c r="C93" s="39"/>
      <c r="D93" s="39"/>
      <c r="E93" s="85" t="str">
        <f t="shared" si="9"/>
        <v/>
      </c>
      <c r="F93" s="40"/>
      <c r="G93" s="40"/>
      <c r="H93" s="40"/>
      <c r="I93" s="40"/>
      <c r="J93" s="40"/>
      <c r="K93" s="40"/>
      <c r="L93" s="40"/>
      <c r="M93" s="40"/>
      <c r="N93" s="39"/>
      <c r="O93" s="40"/>
      <c r="P93" s="37"/>
      <c r="Q93" s="62"/>
      <c r="R93" s="92"/>
    </row>
    <row r="94" spans="1:18" ht="15" x14ac:dyDescent="0.2">
      <c r="A94" s="82" t="s">
        <v>211</v>
      </c>
      <c r="B94" s="81" t="str">
        <f t="shared" si="8"/>
        <v>PSR19318</v>
      </c>
      <c r="C94" s="39"/>
      <c r="D94" s="39"/>
      <c r="E94" s="85" t="str">
        <f t="shared" si="9"/>
        <v/>
      </c>
      <c r="F94" s="40"/>
      <c r="G94" s="40"/>
      <c r="H94" s="40"/>
      <c r="I94" s="40"/>
      <c r="J94" s="40"/>
      <c r="K94" s="40"/>
      <c r="L94" s="40"/>
      <c r="M94" s="40"/>
      <c r="N94" s="39"/>
      <c r="O94" s="40"/>
      <c r="P94" s="37"/>
      <c r="Q94" s="62"/>
      <c r="R94" s="92"/>
    </row>
    <row r="95" spans="1:18" ht="15" x14ac:dyDescent="0.2">
      <c r="A95" s="82" t="s">
        <v>212</v>
      </c>
      <c r="B95" s="81" t="str">
        <f t="shared" si="8"/>
        <v>PSR19319</v>
      </c>
      <c r="C95" s="38"/>
      <c r="D95" s="38"/>
      <c r="E95" s="85" t="str">
        <f t="shared" si="9"/>
        <v/>
      </c>
      <c r="F95" s="41"/>
      <c r="G95" s="41"/>
      <c r="H95" s="41"/>
      <c r="I95" s="41"/>
      <c r="J95" s="40"/>
      <c r="K95" s="40"/>
      <c r="L95" s="40"/>
      <c r="M95" s="40"/>
      <c r="N95" s="38"/>
      <c r="O95" s="40"/>
      <c r="P95" s="37"/>
      <c r="Q95" s="62"/>
      <c r="R95" s="92"/>
    </row>
    <row r="96" spans="1:18" ht="15" x14ac:dyDescent="0.2">
      <c r="A96" s="82" t="s">
        <v>213</v>
      </c>
      <c r="B96" s="81" t="str">
        <f t="shared" si="8"/>
        <v>PSR19320</v>
      </c>
      <c r="C96" s="38"/>
      <c r="D96" s="38"/>
      <c r="E96" s="85" t="str">
        <f t="shared" si="9"/>
        <v/>
      </c>
      <c r="F96" s="41"/>
      <c r="G96" s="41"/>
      <c r="H96" s="41"/>
      <c r="I96" s="41"/>
      <c r="J96" s="40"/>
      <c r="K96" s="40"/>
      <c r="L96" s="40"/>
      <c r="M96" s="40"/>
      <c r="N96" s="38"/>
      <c r="O96" s="40"/>
      <c r="P96" s="37"/>
      <c r="Q96" s="62"/>
      <c r="R96" s="92"/>
    </row>
    <row r="97" spans="1:18" ht="15" x14ac:dyDescent="0.2">
      <c r="A97" s="82" t="s">
        <v>214</v>
      </c>
      <c r="B97" s="81" t="str">
        <f t="shared" si="8"/>
        <v>PSR19321</v>
      </c>
      <c r="C97" s="38"/>
      <c r="D97" s="38"/>
      <c r="E97" s="85" t="str">
        <f t="shared" si="9"/>
        <v/>
      </c>
      <c r="F97" s="41"/>
      <c r="G97" s="41"/>
      <c r="H97" s="41"/>
      <c r="I97" s="41"/>
      <c r="J97" s="40"/>
      <c r="K97" s="40"/>
      <c r="L97" s="40"/>
      <c r="M97" s="40"/>
      <c r="N97" s="38"/>
      <c r="O97" s="40"/>
      <c r="P97" s="37"/>
      <c r="Q97" s="62"/>
      <c r="R97" s="92"/>
    </row>
    <row r="98" spans="1:18" ht="15" x14ac:dyDescent="0.2">
      <c r="A98" s="82" t="s">
        <v>215</v>
      </c>
      <c r="B98" s="81" t="str">
        <f t="shared" si="8"/>
        <v>PSR19322</v>
      </c>
      <c r="C98" s="38"/>
      <c r="D98" s="38"/>
      <c r="E98" s="85" t="str">
        <f t="shared" si="9"/>
        <v/>
      </c>
      <c r="F98" s="41"/>
      <c r="G98" s="41"/>
      <c r="H98" s="41"/>
      <c r="I98" s="41"/>
      <c r="J98" s="40"/>
      <c r="K98" s="40"/>
      <c r="L98" s="40"/>
      <c r="M98" s="40"/>
      <c r="N98" s="38"/>
      <c r="O98" s="40"/>
      <c r="P98" s="37"/>
      <c r="Q98" s="62"/>
      <c r="R98" s="92"/>
    </row>
    <row r="99" spans="1:18" ht="15" x14ac:dyDescent="0.2">
      <c r="A99" s="82" t="s">
        <v>216</v>
      </c>
      <c r="B99" s="81" t="str">
        <f t="shared" si="8"/>
        <v>PSR19323</v>
      </c>
      <c r="C99" s="38"/>
      <c r="D99" s="38"/>
      <c r="E99" s="85" t="str">
        <f t="shared" si="9"/>
        <v/>
      </c>
      <c r="F99" s="41"/>
      <c r="G99" s="41"/>
      <c r="H99" s="41"/>
      <c r="I99" s="41"/>
      <c r="J99" s="40"/>
      <c r="K99" s="40"/>
      <c r="L99" s="40"/>
      <c r="M99" s="40"/>
      <c r="N99" s="38"/>
      <c r="O99" s="40"/>
      <c r="P99" s="37"/>
      <c r="Q99" s="62"/>
      <c r="R99" s="92"/>
    </row>
    <row r="100" spans="1:18" ht="15" x14ac:dyDescent="0.2">
      <c r="A100" s="82" t="s">
        <v>217</v>
      </c>
      <c r="B100" s="81" t="str">
        <f t="shared" si="8"/>
        <v>PSR19324</v>
      </c>
      <c r="C100" s="38"/>
      <c r="D100" s="38"/>
      <c r="E100" s="85" t="str">
        <f t="shared" si="9"/>
        <v/>
      </c>
      <c r="F100" s="41"/>
      <c r="G100" s="41"/>
      <c r="H100" s="41"/>
      <c r="I100" s="41"/>
      <c r="J100" s="40"/>
      <c r="K100" s="40"/>
      <c r="L100" s="40"/>
      <c r="M100" s="40"/>
      <c r="N100" s="38"/>
      <c r="O100" s="40"/>
      <c r="P100" s="37"/>
      <c r="Q100" s="62"/>
      <c r="R100" s="92"/>
    </row>
    <row r="101" spans="1:18" ht="15" x14ac:dyDescent="0.2">
      <c r="A101" s="82" t="s">
        <v>218</v>
      </c>
      <c r="B101" s="81" t="str">
        <f t="shared" si="8"/>
        <v>PSR19325</v>
      </c>
      <c r="C101" s="38"/>
      <c r="D101" s="38"/>
      <c r="E101" s="85" t="str">
        <f t="shared" si="9"/>
        <v/>
      </c>
      <c r="F101" s="41"/>
      <c r="G101" s="41"/>
      <c r="H101" s="41"/>
      <c r="I101" s="41"/>
      <c r="J101" s="40"/>
      <c r="K101" s="40"/>
      <c r="L101" s="40"/>
      <c r="M101" s="40"/>
      <c r="N101" s="38"/>
      <c r="O101" s="40"/>
      <c r="P101" s="37"/>
      <c r="Q101" s="62"/>
      <c r="R101" s="92"/>
    </row>
    <row r="102" spans="1:18" x14ac:dyDescent="0.25">
      <c r="A102" s="64" t="s">
        <v>219</v>
      </c>
      <c r="B102" s="65"/>
      <c r="C102" s="29">
        <f>COUNTA(C77:C101)</f>
        <v>7</v>
      </c>
      <c r="D102" s="29"/>
      <c r="E102" s="30">
        <f t="shared" ref="E102:I102" si="10">SUM(E77:E101)</f>
        <v>22</v>
      </c>
      <c r="F102" s="30">
        <f t="shared" si="10"/>
        <v>10</v>
      </c>
      <c r="G102" s="30">
        <f t="shared" si="10"/>
        <v>12</v>
      </c>
      <c r="H102" s="30">
        <f t="shared" si="10"/>
        <v>0</v>
      </c>
      <c r="I102" s="30">
        <f t="shared" si="10"/>
        <v>0</v>
      </c>
      <c r="J102" s="30">
        <f t="shared" ref="J102:M102" si="11">COUNTIF(J77:J101,"=V")</f>
        <v>0</v>
      </c>
      <c r="K102" s="30">
        <f t="shared" si="11"/>
        <v>0</v>
      </c>
      <c r="L102" s="30">
        <f t="shared" si="11"/>
        <v>0</v>
      </c>
      <c r="M102" s="30">
        <f t="shared" si="11"/>
        <v>0</v>
      </c>
      <c r="N102" s="31"/>
      <c r="O102" s="30">
        <f>COUNTIF(O77:O101,"=V")</f>
        <v>0</v>
      </c>
      <c r="P102" s="30"/>
      <c r="Q102" s="75" t="s">
        <v>278</v>
      </c>
      <c r="R102" s="56">
        <f>SUMIF(R77:R101,"&lt;&gt;V",E77:E101)</f>
        <v>22</v>
      </c>
    </row>
    <row r="103" spans="1:18" ht="15" x14ac:dyDescent="0.2">
      <c r="J103" s="191" t="str">
        <f>IF(C102&lt;&gt;SUM(J102:M102),"Warning!!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103" s="192"/>
      <c r="L103" s="192"/>
      <c r="M103" s="192"/>
    </row>
    <row r="104" spans="1:18" ht="15.75" customHeight="1" x14ac:dyDescent="0.2">
      <c r="J104" s="192"/>
      <c r="K104" s="192"/>
      <c r="L104" s="192"/>
      <c r="M104" s="192"/>
    </row>
    <row r="105" spans="1:18" ht="15.75" customHeight="1" x14ac:dyDescent="0.2">
      <c r="J105" s="192"/>
      <c r="K105" s="192"/>
      <c r="L105" s="192"/>
      <c r="M105" s="192"/>
    </row>
    <row r="106" spans="1:18" x14ac:dyDescent="0.25">
      <c r="A106" s="22" t="s">
        <v>180</v>
      </c>
      <c r="B106" s="28"/>
      <c r="C106" s="21">
        <v>4</v>
      </c>
      <c r="D106" s="133"/>
      <c r="E106" s="129">
        <f>SUM(E109:E117)</f>
        <v>24</v>
      </c>
    </row>
    <row r="107" spans="1:18" ht="15.75" customHeight="1" x14ac:dyDescent="0.25">
      <c r="A107" s="181" t="s">
        <v>181</v>
      </c>
      <c r="B107" s="181" t="s">
        <v>182</v>
      </c>
      <c r="C107" s="181" t="s">
        <v>183</v>
      </c>
      <c r="D107" s="181" t="s">
        <v>383</v>
      </c>
      <c r="E107" s="181" t="s">
        <v>184</v>
      </c>
      <c r="F107" s="185" t="s">
        <v>185</v>
      </c>
      <c r="G107" s="186"/>
      <c r="H107" s="186"/>
      <c r="I107" s="187"/>
      <c r="J107" s="185" t="s">
        <v>221</v>
      </c>
      <c r="K107" s="186"/>
      <c r="L107" s="186"/>
      <c r="M107" s="187"/>
      <c r="N107" s="181" t="s">
        <v>186</v>
      </c>
      <c r="O107" s="181" t="s">
        <v>187</v>
      </c>
      <c r="P107" s="181" t="s">
        <v>188</v>
      </c>
      <c r="Q107" s="183" t="s">
        <v>189</v>
      </c>
      <c r="R107" s="183" t="s">
        <v>277</v>
      </c>
    </row>
    <row r="108" spans="1:18" x14ac:dyDescent="0.25">
      <c r="A108" s="182"/>
      <c r="B108" s="182"/>
      <c r="C108" s="182"/>
      <c r="D108" s="182"/>
      <c r="E108" s="182"/>
      <c r="F108" s="27" t="s">
        <v>190</v>
      </c>
      <c r="G108" s="27" t="s">
        <v>191</v>
      </c>
      <c r="H108" s="27" t="s">
        <v>192</v>
      </c>
      <c r="I108" s="27" t="s">
        <v>193</v>
      </c>
      <c r="J108" s="27" t="s">
        <v>175</v>
      </c>
      <c r="K108" s="27" t="s">
        <v>177</v>
      </c>
      <c r="L108" s="27" t="s">
        <v>176</v>
      </c>
      <c r="M108" s="27" t="s">
        <v>178</v>
      </c>
      <c r="N108" s="188"/>
      <c r="O108" s="188"/>
      <c r="P108" s="188"/>
      <c r="Q108" s="184"/>
      <c r="R108" s="205"/>
    </row>
    <row r="109" spans="1:18" ht="15" x14ac:dyDescent="0.2">
      <c r="A109" s="80" t="s">
        <v>194</v>
      </c>
      <c r="B109" s="81" t="str">
        <f t="shared" ref="B109:B133" si="12">CONCATENATE($C$4,"19",C$106,A109)</f>
        <v>PSR19401</v>
      </c>
      <c r="C109" s="39" t="s">
        <v>417</v>
      </c>
      <c r="D109" s="40">
        <v>2</v>
      </c>
      <c r="E109" s="85">
        <v>2</v>
      </c>
      <c r="F109" s="37">
        <v>2</v>
      </c>
      <c r="G109" s="37">
        <v>0</v>
      </c>
      <c r="H109" s="37">
        <v>0</v>
      </c>
      <c r="I109" s="37">
        <v>0</v>
      </c>
      <c r="J109" s="37"/>
      <c r="K109" s="37" t="s">
        <v>382</v>
      </c>
      <c r="L109" s="37"/>
      <c r="M109" s="37"/>
      <c r="N109" s="36"/>
      <c r="O109" s="37"/>
      <c r="P109" s="37"/>
      <c r="Q109" s="62"/>
      <c r="R109" s="92"/>
    </row>
    <row r="110" spans="1:18" ht="15" x14ac:dyDescent="0.2">
      <c r="A110" s="80" t="s">
        <v>195</v>
      </c>
      <c r="B110" s="81" t="str">
        <f t="shared" si="12"/>
        <v>PSR19402</v>
      </c>
      <c r="C110" s="39" t="s">
        <v>418</v>
      </c>
      <c r="D110" s="40">
        <v>2</v>
      </c>
      <c r="E110" s="85">
        <v>3</v>
      </c>
      <c r="F110" s="37">
        <v>1</v>
      </c>
      <c r="G110" s="37">
        <v>2</v>
      </c>
      <c r="H110" s="37">
        <v>0</v>
      </c>
      <c r="I110" s="37">
        <v>0</v>
      </c>
      <c r="J110" s="37"/>
      <c r="K110" s="37" t="s">
        <v>382</v>
      </c>
      <c r="L110" s="37"/>
      <c r="M110" s="37"/>
      <c r="N110" s="36"/>
      <c r="O110" s="37"/>
      <c r="P110" s="37"/>
      <c r="Q110" s="62"/>
      <c r="R110" s="92"/>
    </row>
    <row r="111" spans="1:18" ht="15" x14ac:dyDescent="0.2">
      <c r="A111" s="82" t="s">
        <v>196</v>
      </c>
      <c r="B111" s="81" t="str">
        <f t="shared" si="12"/>
        <v>PSR19403</v>
      </c>
      <c r="C111" s="39" t="s">
        <v>419</v>
      </c>
      <c r="D111" s="40">
        <v>2</v>
      </c>
      <c r="E111" s="85">
        <v>2</v>
      </c>
      <c r="F111" s="37">
        <v>2</v>
      </c>
      <c r="G111" s="37">
        <v>0</v>
      </c>
      <c r="H111" s="37">
        <v>0</v>
      </c>
      <c r="I111" s="37">
        <v>0</v>
      </c>
      <c r="J111" s="37"/>
      <c r="K111" s="37" t="s">
        <v>382</v>
      </c>
      <c r="L111" s="37"/>
      <c r="M111" s="37"/>
      <c r="N111" s="36"/>
      <c r="O111" s="37"/>
      <c r="P111" s="37"/>
      <c r="Q111" s="62"/>
      <c r="R111" s="92"/>
    </row>
    <row r="112" spans="1:18" ht="15" x14ac:dyDescent="0.2">
      <c r="A112" s="82" t="s">
        <v>197</v>
      </c>
      <c r="B112" s="81" t="str">
        <f t="shared" si="12"/>
        <v>PSR19404</v>
      </c>
      <c r="C112" s="39" t="s">
        <v>420</v>
      </c>
      <c r="D112" s="40">
        <v>2</v>
      </c>
      <c r="E112" s="85">
        <v>2</v>
      </c>
      <c r="F112" s="37">
        <v>2</v>
      </c>
      <c r="G112" s="37">
        <v>0</v>
      </c>
      <c r="H112" s="37">
        <v>0</v>
      </c>
      <c r="I112" s="37">
        <v>0</v>
      </c>
      <c r="J112" s="37"/>
      <c r="K112" s="37" t="s">
        <v>382</v>
      </c>
      <c r="L112" s="37"/>
      <c r="M112" s="37"/>
      <c r="N112" s="36"/>
      <c r="O112" s="37"/>
      <c r="P112" s="37"/>
      <c r="Q112" s="62"/>
      <c r="R112" s="92"/>
    </row>
    <row r="113" spans="1:18" ht="15" x14ac:dyDescent="0.2">
      <c r="A113" s="82" t="s">
        <v>198</v>
      </c>
      <c r="B113" s="81" t="str">
        <f t="shared" si="12"/>
        <v>PSR19405</v>
      </c>
      <c r="C113" s="39" t="s">
        <v>421</v>
      </c>
      <c r="D113" s="40">
        <v>5</v>
      </c>
      <c r="E113" s="85">
        <v>4</v>
      </c>
      <c r="F113" s="37">
        <v>1</v>
      </c>
      <c r="G113" s="37">
        <v>3</v>
      </c>
      <c r="H113" s="37">
        <v>0</v>
      </c>
      <c r="I113" s="37">
        <v>0</v>
      </c>
      <c r="J113" s="37"/>
      <c r="K113" s="37" t="s">
        <v>382</v>
      </c>
      <c r="L113" s="37"/>
      <c r="M113" s="37"/>
      <c r="N113" s="36"/>
      <c r="O113" s="37"/>
      <c r="P113" s="37"/>
      <c r="Q113" s="62"/>
      <c r="R113" s="92"/>
    </row>
    <row r="114" spans="1:18" ht="15" x14ac:dyDescent="0.2">
      <c r="A114" s="82" t="s">
        <v>199</v>
      </c>
      <c r="B114" s="81" t="str">
        <f t="shared" si="12"/>
        <v>PSR19406</v>
      </c>
      <c r="C114" s="39" t="s">
        <v>422</v>
      </c>
      <c r="D114" s="40">
        <v>5</v>
      </c>
      <c r="E114" s="85">
        <v>4</v>
      </c>
      <c r="F114" s="37">
        <v>0</v>
      </c>
      <c r="G114" s="37">
        <v>3</v>
      </c>
      <c r="H114" s="37">
        <v>0</v>
      </c>
      <c r="I114" s="37">
        <v>0</v>
      </c>
      <c r="J114" s="37"/>
      <c r="K114" s="37" t="s">
        <v>382</v>
      </c>
      <c r="L114" s="37"/>
      <c r="M114" s="37"/>
      <c r="N114" s="36"/>
      <c r="O114" s="37"/>
      <c r="P114" s="37"/>
      <c r="Q114" s="62"/>
      <c r="R114" s="92"/>
    </row>
    <row r="115" spans="1:18" ht="15" x14ac:dyDescent="0.2">
      <c r="A115" s="82" t="s">
        <v>200</v>
      </c>
      <c r="B115" s="81" t="str">
        <f t="shared" si="12"/>
        <v>PSR19407</v>
      </c>
      <c r="C115" s="141" t="s">
        <v>423</v>
      </c>
      <c r="D115" s="142">
        <v>5</v>
      </c>
      <c r="E115" s="85">
        <v>4</v>
      </c>
      <c r="F115" s="37">
        <v>0</v>
      </c>
      <c r="G115" s="37">
        <v>3</v>
      </c>
      <c r="H115" s="37">
        <v>0</v>
      </c>
      <c r="I115" s="37">
        <v>0</v>
      </c>
      <c r="J115" s="37"/>
      <c r="K115" s="37" t="s">
        <v>382</v>
      </c>
      <c r="L115" s="37"/>
      <c r="M115" s="37"/>
      <c r="N115" s="36"/>
      <c r="O115" s="37"/>
      <c r="P115" s="37"/>
      <c r="Q115" s="62"/>
      <c r="R115" s="92"/>
    </row>
    <row r="116" spans="1:18" ht="15" x14ac:dyDescent="0.2">
      <c r="A116" s="82" t="s">
        <v>201</v>
      </c>
      <c r="B116" s="81" t="str">
        <f t="shared" si="12"/>
        <v>PSR19408</v>
      </c>
      <c r="C116" s="39" t="s">
        <v>424</v>
      </c>
      <c r="D116" s="40">
        <v>3</v>
      </c>
      <c r="E116" s="85">
        <v>3</v>
      </c>
      <c r="F116" s="37">
        <v>3</v>
      </c>
      <c r="G116" s="37">
        <v>0</v>
      </c>
      <c r="H116" s="37">
        <v>0</v>
      </c>
      <c r="I116" s="37">
        <v>0</v>
      </c>
      <c r="J116" s="37"/>
      <c r="K116" s="37" t="s">
        <v>382</v>
      </c>
      <c r="L116" s="37"/>
      <c r="M116" s="37"/>
      <c r="N116" s="36"/>
      <c r="O116" s="37"/>
      <c r="P116" s="37"/>
      <c r="Q116" s="62"/>
      <c r="R116" s="92"/>
    </row>
    <row r="117" spans="1:18" ht="15" x14ac:dyDescent="0.2">
      <c r="A117" s="82" t="s">
        <v>202</v>
      </c>
      <c r="B117" s="81" t="str">
        <f t="shared" si="12"/>
        <v>PSR19409</v>
      </c>
      <c r="C117" s="39"/>
      <c r="D117" s="39"/>
      <c r="E117" s="85"/>
      <c r="F117" s="37"/>
      <c r="G117" s="37"/>
      <c r="H117" s="37"/>
      <c r="I117" s="37"/>
      <c r="J117" s="37"/>
      <c r="K117" s="37"/>
      <c r="L117" s="37"/>
      <c r="M117" s="37"/>
      <c r="N117" s="36"/>
      <c r="O117" s="37"/>
      <c r="P117" s="37"/>
      <c r="Q117" s="62"/>
      <c r="R117" s="92"/>
    </row>
    <row r="118" spans="1:18" ht="15" x14ac:dyDescent="0.2">
      <c r="A118" s="82" t="s">
        <v>203</v>
      </c>
      <c r="B118" s="81" t="str">
        <f t="shared" si="12"/>
        <v>PSR19410</v>
      </c>
      <c r="C118" s="39"/>
      <c r="D118" s="39"/>
      <c r="E118" s="85"/>
      <c r="F118" s="40"/>
      <c r="G118" s="40"/>
      <c r="H118" s="40"/>
      <c r="I118" s="40"/>
      <c r="J118" s="40"/>
      <c r="K118" s="40"/>
      <c r="L118" s="40"/>
      <c r="M118" s="40"/>
      <c r="N118" s="39"/>
      <c r="O118" s="40"/>
      <c r="P118" s="37"/>
      <c r="Q118" s="62"/>
      <c r="R118" s="92"/>
    </row>
    <row r="119" spans="1:18" ht="15" x14ac:dyDescent="0.2">
      <c r="A119" s="82" t="s">
        <v>204</v>
      </c>
      <c r="B119" s="81" t="str">
        <f t="shared" si="12"/>
        <v>PSR19411</v>
      </c>
      <c r="C119" s="39"/>
      <c r="D119" s="39"/>
      <c r="E119" s="85"/>
      <c r="F119" s="40"/>
      <c r="G119" s="40"/>
      <c r="H119" s="40"/>
      <c r="I119" s="40"/>
      <c r="J119" s="40"/>
      <c r="K119" s="40"/>
      <c r="L119" s="40"/>
      <c r="M119" s="40"/>
      <c r="N119" s="39"/>
      <c r="O119" s="40"/>
      <c r="P119" s="37"/>
      <c r="Q119" s="62"/>
      <c r="R119" s="92"/>
    </row>
    <row r="120" spans="1:18" ht="15" x14ac:dyDescent="0.2">
      <c r="A120" s="82" t="s">
        <v>205</v>
      </c>
      <c r="B120" s="81" t="str">
        <f t="shared" si="12"/>
        <v>PSR19412</v>
      </c>
      <c r="C120" s="39"/>
      <c r="D120" s="39"/>
      <c r="E120" s="85"/>
      <c r="F120" s="40"/>
      <c r="G120" s="40"/>
      <c r="H120" s="40"/>
      <c r="I120" s="40"/>
      <c r="J120" s="40"/>
      <c r="K120" s="40"/>
      <c r="L120" s="40"/>
      <c r="M120" s="40"/>
      <c r="N120" s="39"/>
      <c r="O120" s="40"/>
      <c r="P120" s="37"/>
      <c r="Q120" s="62"/>
      <c r="R120" s="92"/>
    </row>
    <row r="121" spans="1:18" ht="15" x14ac:dyDescent="0.2">
      <c r="A121" s="82" t="s">
        <v>206</v>
      </c>
      <c r="B121" s="81" t="str">
        <f t="shared" si="12"/>
        <v>PSR19413</v>
      </c>
      <c r="C121" s="39"/>
      <c r="D121" s="39"/>
      <c r="E121" s="85" t="str">
        <f t="shared" ref="E121:E133" si="13">IF(SUM(F121:J121)=0,"",SUM(F121:J121))</f>
        <v/>
      </c>
      <c r="F121" s="40"/>
      <c r="G121" s="40"/>
      <c r="H121" s="40"/>
      <c r="I121" s="40"/>
      <c r="J121" s="40"/>
      <c r="K121" s="40"/>
      <c r="L121" s="40"/>
      <c r="M121" s="40"/>
      <c r="N121" s="39"/>
      <c r="O121" s="40"/>
      <c r="P121" s="37"/>
      <c r="Q121" s="62"/>
      <c r="R121" s="92"/>
    </row>
    <row r="122" spans="1:18" ht="15" x14ac:dyDescent="0.2">
      <c r="A122" s="82" t="s">
        <v>207</v>
      </c>
      <c r="B122" s="81" t="str">
        <f t="shared" si="12"/>
        <v>PSR19414</v>
      </c>
      <c r="C122" s="39"/>
      <c r="D122" s="39"/>
      <c r="E122" s="85" t="str">
        <f t="shared" si="13"/>
        <v/>
      </c>
      <c r="F122" s="40"/>
      <c r="G122" s="40"/>
      <c r="H122" s="40"/>
      <c r="I122" s="40"/>
      <c r="J122" s="40"/>
      <c r="K122" s="40"/>
      <c r="L122" s="40"/>
      <c r="M122" s="40"/>
      <c r="N122" s="39"/>
      <c r="O122" s="40"/>
      <c r="P122" s="37"/>
      <c r="Q122" s="62"/>
      <c r="R122" s="92"/>
    </row>
    <row r="123" spans="1:18" ht="15" x14ac:dyDescent="0.2">
      <c r="A123" s="82" t="s">
        <v>208</v>
      </c>
      <c r="B123" s="81" t="str">
        <f t="shared" si="12"/>
        <v>PSR19415</v>
      </c>
      <c r="C123" s="39"/>
      <c r="D123" s="39"/>
      <c r="E123" s="85" t="str">
        <f t="shared" si="13"/>
        <v/>
      </c>
      <c r="F123" s="40"/>
      <c r="G123" s="40"/>
      <c r="H123" s="40"/>
      <c r="I123" s="40"/>
      <c r="J123" s="40"/>
      <c r="K123" s="40"/>
      <c r="L123" s="40"/>
      <c r="M123" s="40"/>
      <c r="N123" s="39"/>
      <c r="O123" s="40"/>
      <c r="P123" s="37"/>
      <c r="Q123" s="62"/>
      <c r="R123" s="92"/>
    </row>
    <row r="124" spans="1:18" ht="15" x14ac:dyDescent="0.2">
      <c r="A124" s="82" t="s">
        <v>209</v>
      </c>
      <c r="B124" s="81" t="str">
        <f t="shared" si="12"/>
        <v>PSR19416</v>
      </c>
      <c r="C124" s="39"/>
      <c r="D124" s="39"/>
      <c r="E124" s="85" t="str">
        <f t="shared" si="13"/>
        <v/>
      </c>
      <c r="F124" s="40"/>
      <c r="G124" s="40"/>
      <c r="H124" s="40"/>
      <c r="I124" s="40"/>
      <c r="J124" s="40"/>
      <c r="K124" s="40"/>
      <c r="L124" s="40"/>
      <c r="M124" s="40"/>
      <c r="N124" s="39"/>
      <c r="O124" s="40"/>
      <c r="P124" s="37"/>
      <c r="Q124" s="62"/>
      <c r="R124" s="92"/>
    </row>
    <row r="125" spans="1:18" ht="15" x14ac:dyDescent="0.2">
      <c r="A125" s="82" t="s">
        <v>210</v>
      </c>
      <c r="B125" s="81" t="str">
        <f t="shared" si="12"/>
        <v>PSR19417</v>
      </c>
      <c r="C125" s="39"/>
      <c r="D125" s="39"/>
      <c r="E125" s="85" t="str">
        <f t="shared" si="13"/>
        <v/>
      </c>
      <c r="F125" s="40"/>
      <c r="G125" s="40"/>
      <c r="H125" s="40"/>
      <c r="I125" s="40"/>
      <c r="J125" s="40"/>
      <c r="K125" s="40"/>
      <c r="L125" s="40"/>
      <c r="M125" s="40"/>
      <c r="N125" s="39"/>
      <c r="O125" s="40"/>
      <c r="P125" s="37"/>
      <c r="Q125" s="62"/>
      <c r="R125" s="92"/>
    </row>
    <row r="126" spans="1:18" ht="15" x14ac:dyDescent="0.2">
      <c r="A126" s="82" t="s">
        <v>211</v>
      </c>
      <c r="B126" s="81" t="str">
        <f t="shared" si="12"/>
        <v>PSR19418</v>
      </c>
      <c r="C126" s="39"/>
      <c r="D126" s="39"/>
      <c r="E126" s="85" t="str">
        <f t="shared" si="13"/>
        <v/>
      </c>
      <c r="F126" s="40"/>
      <c r="G126" s="40"/>
      <c r="H126" s="40"/>
      <c r="I126" s="40"/>
      <c r="J126" s="40"/>
      <c r="K126" s="40"/>
      <c r="L126" s="40"/>
      <c r="M126" s="40"/>
      <c r="N126" s="39"/>
      <c r="O126" s="40"/>
      <c r="P126" s="37"/>
      <c r="Q126" s="62"/>
      <c r="R126" s="92"/>
    </row>
    <row r="127" spans="1:18" ht="15" x14ac:dyDescent="0.2">
      <c r="A127" s="82" t="s">
        <v>212</v>
      </c>
      <c r="B127" s="81" t="str">
        <f t="shared" si="12"/>
        <v>PSR19419</v>
      </c>
      <c r="C127" s="38"/>
      <c r="D127" s="38"/>
      <c r="E127" s="85" t="str">
        <f t="shared" si="13"/>
        <v/>
      </c>
      <c r="F127" s="41"/>
      <c r="G127" s="41"/>
      <c r="H127" s="41"/>
      <c r="I127" s="41"/>
      <c r="J127" s="40"/>
      <c r="K127" s="40"/>
      <c r="L127" s="40"/>
      <c r="M127" s="40"/>
      <c r="N127" s="38"/>
      <c r="O127" s="40"/>
      <c r="P127" s="37"/>
      <c r="Q127" s="62"/>
      <c r="R127" s="92"/>
    </row>
    <row r="128" spans="1:18" ht="15" x14ac:dyDescent="0.2">
      <c r="A128" s="82" t="s">
        <v>213</v>
      </c>
      <c r="B128" s="81" t="str">
        <f t="shared" si="12"/>
        <v>PSR19420</v>
      </c>
      <c r="C128" s="38"/>
      <c r="D128" s="38"/>
      <c r="E128" s="85" t="str">
        <f t="shared" si="13"/>
        <v/>
      </c>
      <c r="F128" s="41"/>
      <c r="G128" s="41"/>
      <c r="H128" s="41"/>
      <c r="I128" s="41"/>
      <c r="J128" s="40"/>
      <c r="K128" s="40"/>
      <c r="L128" s="40"/>
      <c r="M128" s="40"/>
      <c r="N128" s="38"/>
      <c r="O128" s="40"/>
      <c r="P128" s="37"/>
      <c r="Q128" s="62"/>
      <c r="R128" s="92"/>
    </row>
    <row r="129" spans="1:18" ht="15" x14ac:dyDescent="0.2">
      <c r="A129" s="82" t="s">
        <v>214</v>
      </c>
      <c r="B129" s="81" t="str">
        <f t="shared" si="12"/>
        <v>PSR19421</v>
      </c>
      <c r="C129" s="38"/>
      <c r="D129" s="38"/>
      <c r="E129" s="85" t="str">
        <f t="shared" si="13"/>
        <v/>
      </c>
      <c r="F129" s="41"/>
      <c r="G129" s="41"/>
      <c r="H129" s="41"/>
      <c r="I129" s="41"/>
      <c r="J129" s="40"/>
      <c r="K129" s="40"/>
      <c r="L129" s="40"/>
      <c r="M129" s="40"/>
      <c r="N129" s="38"/>
      <c r="O129" s="40"/>
      <c r="P129" s="37"/>
      <c r="Q129" s="62"/>
      <c r="R129" s="92"/>
    </row>
    <row r="130" spans="1:18" ht="15" x14ac:dyDescent="0.2">
      <c r="A130" s="82" t="s">
        <v>215</v>
      </c>
      <c r="B130" s="81" t="str">
        <f t="shared" si="12"/>
        <v>PSR19422</v>
      </c>
      <c r="C130" s="38"/>
      <c r="D130" s="38"/>
      <c r="E130" s="85" t="str">
        <f t="shared" si="13"/>
        <v/>
      </c>
      <c r="F130" s="41"/>
      <c r="G130" s="41"/>
      <c r="H130" s="41"/>
      <c r="I130" s="41"/>
      <c r="J130" s="40"/>
      <c r="K130" s="40"/>
      <c r="L130" s="40"/>
      <c r="M130" s="40"/>
      <c r="N130" s="38"/>
      <c r="O130" s="40"/>
      <c r="P130" s="37"/>
      <c r="Q130" s="62"/>
      <c r="R130" s="92"/>
    </row>
    <row r="131" spans="1:18" ht="15" x14ac:dyDescent="0.2">
      <c r="A131" s="82" t="s">
        <v>216</v>
      </c>
      <c r="B131" s="81" t="str">
        <f t="shared" si="12"/>
        <v>PSR19423</v>
      </c>
      <c r="C131" s="38"/>
      <c r="D131" s="38"/>
      <c r="E131" s="85" t="str">
        <f t="shared" si="13"/>
        <v/>
      </c>
      <c r="F131" s="41"/>
      <c r="G131" s="41"/>
      <c r="H131" s="41"/>
      <c r="I131" s="41"/>
      <c r="J131" s="40"/>
      <c r="K131" s="40"/>
      <c r="L131" s="40"/>
      <c r="M131" s="40"/>
      <c r="N131" s="38"/>
      <c r="O131" s="40"/>
      <c r="P131" s="37"/>
      <c r="Q131" s="62"/>
      <c r="R131" s="92"/>
    </row>
    <row r="132" spans="1:18" ht="15" x14ac:dyDescent="0.2">
      <c r="A132" s="82" t="s">
        <v>217</v>
      </c>
      <c r="B132" s="81" t="str">
        <f t="shared" si="12"/>
        <v>PSR19424</v>
      </c>
      <c r="C132" s="38"/>
      <c r="D132" s="38"/>
      <c r="E132" s="85" t="str">
        <f t="shared" si="13"/>
        <v/>
      </c>
      <c r="F132" s="41"/>
      <c r="G132" s="41"/>
      <c r="H132" s="41"/>
      <c r="I132" s="41"/>
      <c r="J132" s="40"/>
      <c r="K132" s="40"/>
      <c r="L132" s="40"/>
      <c r="M132" s="40"/>
      <c r="N132" s="38"/>
      <c r="O132" s="40"/>
      <c r="P132" s="37"/>
      <c r="Q132" s="62"/>
      <c r="R132" s="92"/>
    </row>
    <row r="133" spans="1:18" ht="15" x14ac:dyDescent="0.2">
      <c r="A133" s="82" t="s">
        <v>218</v>
      </c>
      <c r="B133" s="81" t="str">
        <f t="shared" si="12"/>
        <v>PSR19425</v>
      </c>
      <c r="C133" s="38"/>
      <c r="D133" s="38"/>
      <c r="E133" s="85" t="str">
        <f t="shared" si="13"/>
        <v/>
      </c>
      <c r="F133" s="41"/>
      <c r="G133" s="41"/>
      <c r="H133" s="41"/>
      <c r="I133" s="41"/>
      <c r="J133" s="40"/>
      <c r="K133" s="40"/>
      <c r="L133" s="40"/>
      <c r="M133" s="40"/>
      <c r="N133" s="38"/>
      <c r="O133" s="40"/>
      <c r="P133" s="37"/>
      <c r="Q133" s="62"/>
      <c r="R133" s="92"/>
    </row>
    <row r="134" spans="1:18" x14ac:dyDescent="0.25">
      <c r="A134" s="64" t="s">
        <v>219</v>
      </c>
      <c r="B134" s="65"/>
      <c r="C134" s="29">
        <f>COUNTA(C109:C133)</f>
        <v>8</v>
      </c>
      <c r="D134" s="29"/>
      <c r="E134" s="30">
        <f t="shared" ref="E134:I134" si="14">SUM(E109:E133)</f>
        <v>24</v>
      </c>
      <c r="F134" s="30">
        <f t="shared" si="14"/>
        <v>11</v>
      </c>
      <c r="G134" s="30">
        <f t="shared" si="14"/>
        <v>11</v>
      </c>
      <c r="H134" s="30">
        <f t="shared" si="14"/>
        <v>0</v>
      </c>
      <c r="I134" s="30">
        <f t="shared" si="14"/>
        <v>0</v>
      </c>
      <c r="J134" s="30">
        <f t="shared" ref="J134:M134" si="15">COUNTIF(J109:J133,"=V")</f>
        <v>0</v>
      </c>
      <c r="K134" s="30">
        <f t="shared" si="15"/>
        <v>0</v>
      </c>
      <c r="L134" s="30">
        <f t="shared" si="15"/>
        <v>0</v>
      </c>
      <c r="M134" s="30">
        <f t="shared" si="15"/>
        <v>0</v>
      </c>
      <c r="N134" s="31"/>
      <c r="O134" s="30">
        <f>COUNTIF(O109:O133,"=V")</f>
        <v>0</v>
      </c>
      <c r="P134" s="30"/>
      <c r="Q134" s="75" t="s">
        <v>278</v>
      </c>
      <c r="R134" s="56">
        <f>SUMIF(R109:R133,"&lt;&gt;V",E109:E133)</f>
        <v>24</v>
      </c>
    </row>
    <row r="135" spans="1:18" ht="15" x14ac:dyDescent="0.2">
      <c r="J135" s="191" t="str">
        <f>IF(C134&lt;&gt;SUM(J134:M134),"Warning!!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135" s="192"/>
      <c r="L135" s="192"/>
      <c r="M135" s="192"/>
    </row>
    <row r="136" spans="1:18" ht="15.75" customHeight="1" x14ac:dyDescent="0.2">
      <c r="J136" s="192"/>
      <c r="K136" s="192"/>
      <c r="L136" s="192"/>
      <c r="M136" s="192"/>
    </row>
    <row r="137" spans="1:18" ht="15.75" customHeight="1" x14ac:dyDescent="0.2">
      <c r="J137" s="192"/>
      <c r="K137" s="192"/>
      <c r="L137" s="192"/>
      <c r="M137" s="192"/>
    </row>
    <row r="138" spans="1:18" x14ac:dyDescent="0.25">
      <c r="A138" s="22" t="s">
        <v>180</v>
      </c>
      <c r="B138" s="28"/>
      <c r="C138" s="21">
        <v>5</v>
      </c>
      <c r="D138" s="133"/>
      <c r="E138" s="129">
        <f>SUM(E141:E148)</f>
        <v>21</v>
      </c>
      <c r="F138" s="4">
        <v>20</v>
      </c>
    </row>
    <row r="139" spans="1:18" ht="15.75" customHeight="1" x14ac:dyDescent="0.25">
      <c r="A139" s="181" t="s">
        <v>181</v>
      </c>
      <c r="B139" s="181" t="s">
        <v>182</v>
      </c>
      <c r="C139" s="181" t="s">
        <v>183</v>
      </c>
      <c r="D139" s="181" t="s">
        <v>383</v>
      </c>
      <c r="E139" s="181" t="s">
        <v>184</v>
      </c>
      <c r="F139" s="185" t="s">
        <v>185</v>
      </c>
      <c r="G139" s="186"/>
      <c r="H139" s="186"/>
      <c r="I139" s="187"/>
      <c r="J139" s="185" t="s">
        <v>221</v>
      </c>
      <c r="K139" s="186"/>
      <c r="L139" s="186"/>
      <c r="M139" s="187"/>
      <c r="N139" s="181" t="s">
        <v>186</v>
      </c>
      <c r="O139" s="181" t="s">
        <v>187</v>
      </c>
      <c r="P139" s="181" t="s">
        <v>188</v>
      </c>
      <c r="Q139" s="183" t="s">
        <v>189</v>
      </c>
      <c r="R139" s="183" t="s">
        <v>277</v>
      </c>
    </row>
    <row r="140" spans="1:18" x14ac:dyDescent="0.25">
      <c r="A140" s="182"/>
      <c r="B140" s="182"/>
      <c r="C140" s="182"/>
      <c r="D140" s="182"/>
      <c r="E140" s="182"/>
      <c r="F140" s="27" t="s">
        <v>190</v>
      </c>
      <c r="G140" s="27" t="s">
        <v>191</v>
      </c>
      <c r="H140" s="27" t="s">
        <v>192</v>
      </c>
      <c r="I140" s="27" t="s">
        <v>193</v>
      </c>
      <c r="J140" s="27" t="s">
        <v>175</v>
      </c>
      <c r="K140" s="27" t="s">
        <v>177</v>
      </c>
      <c r="L140" s="27" t="s">
        <v>176</v>
      </c>
      <c r="M140" s="27" t="s">
        <v>178</v>
      </c>
      <c r="N140" s="188"/>
      <c r="O140" s="188"/>
      <c r="P140" s="188"/>
      <c r="Q140" s="184"/>
      <c r="R140" s="205"/>
    </row>
    <row r="141" spans="1:18" ht="15" x14ac:dyDescent="0.2">
      <c r="A141" s="80" t="s">
        <v>194</v>
      </c>
      <c r="B141" s="81" t="str">
        <f t="shared" ref="B141:B165" si="16">CONCATENATE($C$4,"19",C$138,A141)</f>
        <v>PSR19501</v>
      </c>
      <c r="C141" s="39" t="s">
        <v>425</v>
      </c>
      <c r="D141" s="40">
        <v>4</v>
      </c>
      <c r="E141" s="85">
        <v>3</v>
      </c>
      <c r="F141" s="37">
        <v>1</v>
      </c>
      <c r="G141" s="37">
        <v>2</v>
      </c>
      <c r="H141" s="37">
        <v>0</v>
      </c>
      <c r="I141" s="37">
        <v>0</v>
      </c>
      <c r="J141" s="37"/>
      <c r="K141" s="37" t="s">
        <v>382</v>
      </c>
      <c r="L141" s="37"/>
      <c r="M141" s="37"/>
      <c r="N141" s="36"/>
      <c r="O141" s="37"/>
      <c r="P141" s="37"/>
      <c r="Q141" s="62"/>
      <c r="R141" s="92"/>
    </row>
    <row r="142" spans="1:18" ht="15" x14ac:dyDescent="0.2">
      <c r="A142" s="80" t="s">
        <v>195</v>
      </c>
      <c r="B142" s="81" t="str">
        <f t="shared" si="16"/>
        <v>PSR19502</v>
      </c>
      <c r="C142" s="39" t="s">
        <v>426</v>
      </c>
      <c r="D142" s="40">
        <v>4</v>
      </c>
      <c r="E142" s="85">
        <v>3</v>
      </c>
      <c r="F142" s="37">
        <v>1</v>
      </c>
      <c r="G142" s="37">
        <v>2</v>
      </c>
      <c r="H142" s="37">
        <v>0</v>
      </c>
      <c r="I142" s="37">
        <v>0</v>
      </c>
      <c r="J142" s="37"/>
      <c r="K142" s="37" t="s">
        <v>382</v>
      </c>
      <c r="L142" s="37"/>
      <c r="M142" s="37"/>
      <c r="N142" s="36"/>
      <c r="O142" s="37"/>
      <c r="P142" s="37"/>
      <c r="Q142" s="62"/>
      <c r="R142" s="92"/>
    </row>
    <row r="143" spans="1:18" ht="15" x14ac:dyDescent="0.2">
      <c r="A143" s="82" t="s">
        <v>196</v>
      </c>
      <c r="B143" s="81" t="str">
        <f t="shared" si="16"/>
        <v>PSR19503</v>
      </c>
      <c r="C143" s="39" t="s">
        <v>427</v>
      </c>
      <c r="D143" s="40">
        <v>4</v>
      </c>
      <c r="E143" s="85">
        <v>3</v>
      </c>
      <c r="F143" s="37">
        <v>1</v>
      </c>
      <c r="G143" s="37">
        <v>2</v>
      </c>
      <c r="H143" s="37">
        <v>0</v>
      </c>
      <c r="I143" s="37">
        <v>0</v>
      </c>
      <c r="J143" s="37"/>
      <c r="K143" s="37" t="s">
        <v>382</v>
      </c>
      <c r="L143" s="37"/>
      <c r="M143" s="37"/>
      <c r="N143" s="36"/>
      <c r="O143" s="37"/>
      <c r="P143" s="37"/>
      <c r="Q143" s="62"/>
      <c r="R143" s="92"/>
    </row>
    <row r="144" spans="1:18" ht="15" x14ac:dyDescent="0.2">
      <c r="A144" s="82" t="s">
        <v>197</v>
      </c>
      <c r="B144" s="81" t="str">
        <f t="shared" si="16"/>
        <v>PSR19504</v>
      </c>
      <c r="C144" s="39" t="s">
        <v>428</v>
      </c>
      <c r="D144" s="40">
        <v>2</v>
      </c>
      <c r="E144" s="85">
        <v>2</v>
      </c>
      <c r="F144" s="37">
        <v>2</v>
      </c>
      <c r="G144" s="37">
        <v>0</v>
      </c>
      <c r="H144" s="37">
        <v>0</v>
      </c>
      <c r="I144" s="37">
        <v>0</v>
      </c>
      <c r="J144" s="37"/>
      <c r="K144" s="37" t="s">
        <v>382</v>
      </c>
      <c r="L144" s="37"/>
      <c r="M144" s="37"/>
      <c r="N144" s="36"/>
      <c r="O144" s="37"/>
      <c r="P144" s="37"/>
      <c r="Q144" s="62"/>
      <c r="R144" s="92"/>
    </row>
    <row r="145" spans="1:18" ht="15" x14ac:dyDescent="0.2">
      <c r="A145" s="82" t="s">
        <v>198</v>
      </c>
      <c r="B145" s="81" t="str">
        <f t="shared" si="16"/>
        <v>PSR19505</v>
      </c>
      <c r="C145" s="39" t="s">
        <v>429</v>
      </c>
      <c r="D145" s="40">
        <v>2</v>
      </c>
      <c r="E145" s="85">
        <v>2</v>
      </c>
      <c r="F145" s="37">
        <v>2</v>
      </c>
      <c r="G145" s="37">
        <v>0</v>
      </c>
      <c r="H145" s="37">
        <v>0</v>
      </c>
      <c r="I145" s="37">
        <v>0</v>
      </c>
      <c r="J145" s="37"/>
      <c r="K145" s="37" t="s">
        <v>382</v>
      </c>
      <c r="L145" s="37"/>
      <c r="M145" s="37"/>
      <c r="N145" s="36"/>
      <c r="O145" s="37"/>
      <c r="P145" s="37"/>
      <c r="Q145" s="62"/>
      <c r="R145" s="92"/>
    </row>
    <row r="146" spans="1:18" ht="15" x14ac:dyDescent="0.2">
      <c r="A146" s="82" t="s">
        <v>199</v>
      </c>
      <c r="B146" s="81" t="str">
        <f t="shared" si="16"/>
        <v>PSR19506</v>
      </c>
      <c r="C146" s="39" t="s">
        <v>430</v>
      </c>
      <c r="D146" s="40">
        <v>5</v>
      </c>
      <c r="E146" s="85">
        <v>4</v>
      </c>
      <c r="F146" s="37">
        <v>1</v>
      </c>
      <c r="G146" s="37">
        <v>3</v>
      </c>
      <c r="H146" s="37">
        <v>0</v>
      </c>
      <c r="I146" s="37">
        <v>0</v>
      </c>
      <c r="J146" s="37"/>
      <c r="K146" s="37" t="s">
        <v>382</v>
      </c>
      <c r="L146" s="37"/>
      <c r="M146" s="37"/>
      <c r="N146" s="36"/>
      <c r="O146" s="37"/>
      <c r="P146" s="37"/>
      <c r="Q146" s="62"/>
      <c r="R146" s="92"/>
    </row>
    <row r="147" spans="1:18" ht="15" x14ac:dyDescent="0.2">
      <c r="A147" s="82" t="s">
        <v>200</v>
      </c>
      <c r="B147" s="81" t="str">
        <f t="shared" si="16"/>
        <v>PSR19507</v>
      </c>
      <c r="C147" s="39" t="s">
        <v>431</v>
      </c>
      <c r="D147" s="40">
        <v>5</v>
      </c>
      <c r="E147" s="85">
        <v>4</v>
      </c>
      <c r="F147" s="37">
        <v>1</v>
      </c>
      <c r="G147" s="37">
        <v>3</v>
      </c>
      <c r="H147" s="37">
        <v>0</v>
      </c>
      <c r="I147" s="37">
        <v>0</v>
      </c>
      <c r="J147" s="37"/>
      <c r="K147" s="37" t="s">
        <v>382</v>
      </c>
      <c r="L147" s="37"/>
      <c r="M147" s="37"/>
      <c r="N147" s="36"/>
      <c r="O147" s="37"/>
      <c r="P147" s="37"/>
      <c r="Q147" s="62"/>
      <c r="R147" s="92"/>
    </row>
    <row r="148" spans="1:18" ht="15" x14ac:dyDescent="0.2">
      <c r="A148" s="82" t="s">
        <v>201</v>
      </c>
      <c r="B148" s="81" t="str">
        <f t="shared" si="16"/>
        <v>PSR19508</v>
      </c>
      <c r="C148" s="141"/>
      <c r="D148" s="109"/>
      <c r="E148" s="85"/>
      <c r="F148" s="37"/>
      <c r="G148" s="37"/>
      <c r="H148" s="37"/>
      <c r="I148" s="37"/>
      <c r="J148" s="37"/>
      <c r="K148" s="37"/>
      <c r="L148" s="37"/>
      <c r="M148" s="37"/>
      <c r="N148" s="36"/>
      <c r="O148" s="37"/>
      <c r="P148" s="37"/>
      <c r="Q148" s="62"/>
      <c r="R148" s="92"/>
    </row>
    <row r="149" spans="1:18" ht="15" x14ac:dyDescent="0.2">
      <c r="A149" s="82" t="s">
        <v>202</v>
      </c>
      <c r="B149" s="81" t="str">
        <f t="shared" si="16"/>
        <v>PSR19509</v>
      </c>
      <c r="C149" s="39"/>
      <c r="D149" s="39"/>
      <c r="E149" s="85"/>
      <c r="F149" s="40"/>
      <c r="G149" s="40"/>
      <c r="H149" s="40"/>
      <c r="I149" s="40"/>
      <c r="J149" s="40"/>
      <c r="K149" s="40"/>
      <c r="L149" s="40"/>
      <c r="M149" s="40"/>
      <c r="N149" s="39"/>
      <c r="O149" s="40"/>
      <c r="P149" s="37"/>
      <c r="Q149" s="62"/>
      <c r="R149" s="92"/>
    </row>
    <row r="150" spans="1:18" ht="15" x14ac:dyDescent="0.2">
      <c r="A150" s="82" t="s">
        <v>203</v>
      </c>
      <c r="B150" s="81" t="str">
        <f t="shared" si="16"/>
        <v>PSR19510</v>
      </c>
      <c r="C150" s="39"/>
      <c r="D150" s="39"/>
      <c r="E150" s="85"/>
      <c r="F150" s="40"/>
      <c r="G150" s="40"/>
      <c r="H150" s="40"/>
      <c r="I150" s="40"/>
      <c r="J150" s="40"/>
      <c r="K150" s="40"/>
      <c r="L150" s="40"/>
      <c r="M150" s="40"/>
      <c r="N150" s="39"/>
      <c r="O150" s="40"/>
      <c r="P150" s="37"/>
      <c r="Q150" s="62"/>
      <c r="R150" s="92"/>
    </row>
    <row r="151" spans="1:18" ht="15" x14ac:dyDescent="0.2">
      <c r="A151" s="82" t="s">
        <v>204</v>
      </c>
      <c r="B151" s="81" t="str">
        <f t="shared" si="16"/>
        <v>PSR19511</v>
      </c>
      <c r="C151" s="39"/>
      <c r="D151" s="39"/>
      <c r="E151" s="85"/>
      <c r="F151" s="40"/>
      <c r="G151" s="40"/>
      <c r="H151" s="40"/>
      <c r="I151" s="40"/>
      <c r="J151" s="40"/>
      <c r="K151" s="40"/>
      <c r="L151" s="40"/>
      <c r="M151" s="40"/>
      <c r="N151" s="39"/>
      <c r="O151" s="40"/>
      <c r="P151" s="37"/>
      <c r="Q151" s="62"/>
      <c r="R151" s="92"/>
    </row>
    <row r="152" spans="1:18" ht="15" x14ac:dyDescent="0.2">
      <c r="A152" s="82" t="s">
        <v>205</v>
      </c>
      <c r="B152" s="81" t="str">
        <f t="shared" si="16"/>
        <v>PSR19512</v>
      </c>
      <c r="C152" s="39"/>
      <c r="D152" s="39"/>
      <c r="E152" s="85" t="str">
        <f t="shared" ref="E152:E165" si="17">IF(SUM(F152:J152)=0,"",SUM(F152:J152))</f>
        <v/>
      </c>
      <c r="F152" s="40"/>
      <c r="G152" s="40"/>
      <c r="H152" s="40"/>
      <c r="I152" s="40"/>
      <c r="J152" s="40"/>
      <c r="K152" s="40"/>
      <c r="L152" s="40"/>
      <c r="M152" s="40"/>
      <c r="N152" s="39"/>
      <c r="O152" s="40"/>
      <c r="P152" s="37"/>
      <c r="Q152" s="62"/>
      <c r="R152" s="92"/>
    </row>
    <row r="153" spans="1:18" ht="15" x14ac:dyDescent="0.2">
      <c r="A153" s="82" t="s">
        <v>206</v>
      </c>
      <c r="B153" s="81" t="str">
        <f t="shared" si="16"/>
        <v>PSR19513</v>
      </c>
      <c r="C153" s="39"/>
      <c r="D153" s="39"/>
      <c r="E153" s="85" t="str">
        <f t="shared" si="17"/>
        <v/>
      </c>
      <c r="F153" s="40"/>
      <c r="G153" s="40"/>
      <c r="H153" s="40"/>
      <c r="I153" s="40"/>
      <c r="J153" s="40"/>
      <c r="K153" s="40"/>
      <c r="L153" s="40"/>
      <c r="M153" s="40"/>
      <c r="N153" s="39"/>
      <c r="O153" s="40"/>
      <c r="P153" s="37"/>
      <c r="Q153" s="62"/>
      <c r="R153" s="92"/>
    </row>
    <row r="154" spans="1:18" ht="15" x14ac:dyDescent="0.2">
      <c r="A154" s="82" t="s">
        <v>207</v>
      </c>
      <c r="B154" s="81" t="str">
        <f t="shared" si="16"/>
        <v>PSR19514</v>
      </c>
      <c r="C154" s="39"/>
      <c r="D154" s="39"/>
      <c r="E154" s="85" t="str">
        <f t="shared" si="17"/>
        <v/>
      </c>
      <c r="F154" s="40"/>
      <c r="G154" s="40"/>
      <c r="H154" s="40"/>
      <c r="I154" s="40"/>
      <c r="J154" s="40"/>
      <c r="K154" s="40"/>
      <c r="L154" s="40"/>
      <c r="M154" s="40"/>
      <c r="N154" s="39"/>
      <c r="O154" s="40"/>
      <c r="P154" s="37"/>
      <c r="Q154" s="62"/>
      <c r="R154" s="92"/>
    </row>
    <row r="155" spans="1:18" ht="15" x14ac:dyDescent="0.2">
      <c r="A155" s="82" t="s">
        <v>208</v>
      </c>
      <c r="B155" s="81" t="str">
        <f t="shared" si="16"/>
        <v>PSR19515</v>
      </c>
      <c r="C155" s="39"/>
      <c r="D155" s="39"/>
      <c r="E155" s="85" t="str">
        <f t="shared" si="17"/>
        <v/>
      </c>
      <c r="F155" s="40"/>
      <c r="G155" s="40"/>
      <c r="H155" s="40"/>
      <c r="I155" s="40"/>
      <c r="J155" s="40"/>
      <c r="K155" s="40"/>
      <c r="L155" s="40"/>
      <c r="M155" s="40"/>
      <c r="N155" s="39"/>
      <c r="O155" s="40"/>
      <c r="P155" s="37"/>
      <c r="Q155" s="62"/>
      <c r="R155" s="92"/>
    </row>
    <row r="156" spans="1:18" ht="15" x14ac:dyDescent="0.2">
      <c r="A156" s="82" t="s">
        <v>209</v>
      </c>
      <c r="B156" s="81" t="str">
        <f t="shared" si="16"/>
        <v>PSR19516</v>
      </c>
      <c r="C156" s="39"/>
      <c r="D156" s="39"/>
      <c r="E156" s="85" t="str">
        <f t="shared" si="17"/>
        <v/>
      </c>
      <c r="F156" s="40"/>
      <c r="G156" s="40"/>
      <c r="H156" s="40"/>
      <c r="I156" s="40"/>
      <c r="J156" s="40"/>
      <c r="K156" s="40"/>
      <c r="L156" s="40"/>
      <c r="M156" s="40"/>
      <c r="N156" s="39"/>
      <c r="O156" s="40"/>
      <c r="P156" s="37"/>
      <c r="Q156" s="62"/>
      <c r="R156" s="92"/>
    </row>
    <row r="157" spans="1:18" ht="15" x14ac:dyDescent="0.2">
      <c r="A157" s="82" t="s">
        <v>210</v>
      </c>
      <c r="B157" s="81" t="str">
        <f t="shared" si="16"/>
        <v>PSR19517</v>
      </c>
      <c r="C157" s="39"/>
      <c r="D157" s="39"/>
      <c r="E157" s="85" t="str">
        <f t="shared" si="17"/>
        <v/>
      </c>
      <c r="F157" s="40"/>
      <c r="G157" s="40"/>
      <c r="H157" s="40"/>
      <c r="I157" s="40"/>
      <c r="J157" s="40"/>
      <c r="K157" s="40"/>
      <c r="L157" s="40"/>
      <c r="M157" s="40"/>
      <c r="N157" s="39"/>
      <c r="O157" s="40"/>
      <c r="P157" s="37"/>
      <c r="Q157" s="62"/>
      <c r="R157" s="92"/>
    </row>
    <row r="158" spans="1:18" ht="15" x14ac:dyDescent="0.2">
      <c r="A158" s="82" t="s">
        <v>211</v>
      </c>
      <c r="B158" s="81" t="str">
        <f t="shared" si="16"/>
        <v>PSR19518</v>
      </c>
      <c r="C158" s="39"/>
      <c r="D158" s="39"/>
      <c r="E158" s="85" t="str">
        <f t="shared" si="17"/>
        <v/>
      </c>
      <c r="F158" s="40"/>
      <c r="G158" s="40"/>
      <c r="H158" s="40"/>
      <c r="I158" s="40"/>
      <c r="J158" s="40"/>
      <c r="K158" s="40"/>
      <c r="L158" s="40"/>
      <c r="M158" s="40"/>
      <c r="N158" s="39"/>
      <c r="O158" s="40"/>
      <c r="P158" s="37"/>
      <c r="Q158" s="62"/>
      <c r="R158" s="92"/>
    </row>
    <row r="159" spans="1:18" ht="15" x14ac:dyDescent="0.2">
      <c r="A159" s="82" t="s">
        <v>212</v>
      </c>
      <c r="B159" s="81" t="str">
        <f t="shared" si="16"/>
        <v>PSR19519</v>
      </c>
      <c r="C159" s="38"/>
      <c r="D159" s="38"/>
      <c r="E159" s="85" t="str">
        <f t="shared" si="17"/>
        <v/>
      </c>
      <c r="F159" s="41"/>
      <c r="G159" s="41"/>
      <c r="H159" s="41"/>
      <c r="I159" s="41"/>
      <c r="J159" s="40"/>
      <c r="K159" s="40"/>
      <c r="L159" s="40"/>
      <c r="M159" s="40"/>
      <c r="N159" s="38"/>
      <c r="O159" s="40"/>
      <c r="P159" s="37"/>
      <c r="Q159" s="62"/>
      <c r="R159" s="92"/>
    </row>
    <row r="160" spans="1:18" ht="15" x14ac:dyDescent="0.2">
      <c r="A160" s="82" t="s">
        <v>213</v>
      </c>
      <c r="B160" s="81" t="str">
        <f t="shared" si="16"/>
        <v>PSR19520</v>
      </c>
      <c r="C160" s="38"/>
      <c r="D160" s="38"/>
      <c r="E160" s="85" t="str">
        <f t="shared" si="17"/>
        <v/>
      </c>
      <c r="F160" s="41"/>
      <c r="G160" s="41"/>
      <c r="H160" s="41"/>
      <c r="I160" s="41"/>
      <c r="J160" s="40"/>
      <c r="K160" s="40"/>
      <c r="L160" s="40"/>
      <c r="M160" s="40"/>
      <c r="N160" s="38"/>
      <c r="O160" s="40"/>
      <c r="P160" s="37"/>
      <c r="Q160" s="62"/>
      <c r="R160" s="92"/>
    </row>
    <row r="161" spans="1:18" ht="15" x14ac:dyDescent="0.2">
      <c r="A161" s="82" t="s">
        <v>214</v>
      </c>
      <c r="B161" s="81" t="str">
        <f t="shared" si="16"/>
        <v>PSR19521</v>
      </c>
      <c r="C161" s="38"/>
      <c r="D161" s="38"/>
      <c r="E161" s="85" t="str">
        <f t="shared" si="17"/>
        <v/>
      </c>
      <c r="F161" s="41"/>
      <c r="G161" s="41"/>
      <c r="H161" s="41"/>
      <c r="I161" s="41"/>
      <c r="J161" s="40"/>
      <c r="K161" s="40"/>
      <c r="L161" s="40"/>
      <c r="M161" s="40"/>
      <c r="N161" s="38"/>
      <c r="O161" s="40"/>
      <c r="P161" s="37"/>
      <c r="Q161" s="62"/>
      <c r="R161" s="92"/>
    </row>
    <row r="162" spans="1:18" ht="15" x14ac:dyDescent="0.2">
      <c r="A162" s="82" t="s">
        <v>215</v>
      </c>
      <c r="B162" s="81" t="str">
        <f t="shared" si="16"/>
        <v>PSR19522</v>
      </c>
      <c r="C162" s="38"/>
      <c r="D162" s="38"/>
      <c r="E162" s="85" t="str">
        <f t="shared" si="17"/>
        <v/>
      </c>
      <c r="F162" s="41"/>
      <c r="G162" s="41"/>
      <c r="H162" s="41"/>
      <c r="I162" s="41"/>
      <c r="J162" s="40"/>
      <c r="K162" s="40"/>
      <c r="L162" s="40"/>
      <c r="M162" s="40"/>
      <c r="N162" s="38"/>
      <c r="O162" s="40"/>
      <c r="P162" s="37"/>
      <c r="Q162" s="62"/>
      <c r="R162" s="92"/>
    </row>
    <row r="163" spans="1:18" ht="15" x14ac:dyDescent="0.2">
      <c r="A163" s="82" t="s">
        <v>216</v>
      </c>
      <c r="B163" s="81" t="str">
        <f t="shared" si="16"/>
        <v>PSR19523</v>
      </c>
      <c r="C163" s="38"/>
      <c r="D163" s="38"/>
      <c r="E163" s="85" t="str">
        <f t="shared" si="17"/>
        <v/>
      </c>
      <c r="F163" s="41"/>
      <c r="G163" s="41"/>
      <c r="H163" s="41"/>
      <c r="I163" s="41"/>
      <c r="J163" s="40"/>
      <c r="K163" s="40"/>
      <c r="L163" s="40"/>
      <c r="M163" s="40"/>
      <c r="N163" s="38"/>
      <c r="O163" s="40"/>
      <c r="P163" s="37"/>
      <c r="Q163" s="62"/>
      <c r="R163" s="92"/>
    </row>
    <row r="164" spans="1:18" ht="15" x14ac:dyDescent="0.2">
      <c r="A164" s="82" t="s">
        <v>217</v>
      </c>
      <c r="B164" s="81" t="str">
        <f t="shared" si="16"/>
        <v>PSR19524</v>
      </c>
      <c r="C164" s="38"/>
      <c r="D164" s="38"/>
      <c r="E164" s="85" t="str">
        <f t="shared" si="17"/>
        <v/>
      </c>
      <c r="F164" s="41"/>
      <c r="G164" s="41"/>
      <c r="H164" s="41"/>
      <c r="I164" s="41"/>
      <c r="J164" s="40"/>
      <c r="K164" s="40"/>
      <c r="L164" s="40"/>
      <c r="M164" s="40"/>
      <c r="N164" s="38"/>
      <c r="O164" s="40"/>
      <c r="P164" s="37"/>
      <c r="Q164" s="62"/>
      <c r="R164" s="92"/>
    </row>
    <row r="165" spans="1:18" ht="15" x14ac:dyDescent="0.2">
      <c r="A165" s="82" t="s">
        <v>218</v>
      </c>
      <c r="B165" s="81" t="str">
        <f t="shared" si="16"/>
        <v>PSR19525</v>
      </c>
      <c r="C165" s="38"/>
      <c r="D165" s="38"/>
      <c r="E165" s="85" t="str">
        <f t="shared" si="17"/>
        <v/>
      </c>
      <c r="F165" s="41"/>
      <c r="G165" s="41"/>
      <c r="H165" s="41"/>
      <c r="I165" s="41"/>
      <c r="J165" s="40"/>
      <c r="K165" s="40"/>
      <c r="L165" s="40"/>
      <c r="M165" s="40"/>
      <c r="N165" s="38"/>
      <c r="O165" s="40"/>
      <c r="P165" s="37"/>
      <c r="Q165" s="62"/>
      <c r="R165" s="92"/>
    </row>
    <row r="166" spans="1:18" x14ac:dyDescent="0.25">
      <c r="A166" s="64" t="s">
        <v>219</v>
      </c>
      <c r="B166" s="65"/>
      <c r="C166" s="29">
        <f>COUNTA(C141:C165)</f>
        <v>7</v>
      </c>
      <c r="D166" s="29"/>
      <c r="E166" s="89">
        <f t="shared" ref="E166:I166" si="18">SUM(E141:E165)</f>
        <v>21</v>
      </c>
      <c r="F166" s="30">
        <f t="shared" si="18"/>
        <v>9</v>
      </c>
      <c r="G166" s="30">
        <f t="shared" si="18"/>
        <v>12</v>
      </c>
      <c r="H166" s="30">
        <f t="shared" si="18"/>
        <v>0</v>
      </c>
      <c r="I166" s="30">
        <f t="shared" si="18"/>
        <v>0</v>
      </c>
      <c r="J166" s="30">
        <f t="shared" ref="J166:M166" si="19">COUNTIF(J141:J165,"=V")</f>
        <v>0</v>
      </c>
      <c r="K166" s="30">
        <f t="shared" si="19"/>
        <v>0</v>
      </c>
      <c r="L166" s="30">
        <f t="shared" si="19"/>
        <v>0</v>
      </c>
      <c r="M166" s="30">
        <f t="shared" si="19"/>
        <v>0</v>
      </c>
      <c r="N166" s="31"/>
      <c r="O166" s="30">
        <f>COUNTIF(O141:O165,"=V")</f>
        <v>0</v>
      </c>
      <c r="P166" s="30"/>
      <c r="Q166" s="75" t="s">
        <v>278</v>
      </c>
      <c r="R166" s="56">
        <f>SUMIF(R141:R165,"&lt;&gt;V",E141:E165)</f>
        <v>21</v>
      </c>
    </row>
    <row r="167" spans="1:18" ht="15" x14ac:dyDescent="0.2">
      <c r="E167" s="86"/>
      <c r="J167" s="191" t="str">
        <f>IF(C166&lt;&gt;SUM(J166:M166),"Warning!!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167" s="192"/>
      <c r="L167" s="192"/>
      <c r="M167" s="192"/>
    </row>
    <row r="168" spans="1:18" ht="15.75" customHeight="1" x14ac:dyDescent="0.2">
      <c r="E168" s="86"/>
      <c r="J168" s="192"/>
      <c r="K168" s="192"/>
      <c r="L168" s="192"/>
      <c r="M168" s="192"/>
    </row>
    <row r="169" spans="1:18" ht="15.75" customHeight="1" x14ac:dyDescent="0.2">
      <c r="E169" s="86"/>
      <c r="J169" s="192"/>
      <c r="K169" s="192"/>
      <c r="L169" s="192"/>
      <c r="M169" s="192"/>
    </row>
    <row r="170" spans="1:18" x14ac:dyDescent="0.25">
      <c r="A170" s="20" t="s">
        <v>180</v>
      </c>
      <c r="B170" s="128"/>
      <c r="C170" s="21">
        <v>6</v>
      </c>
      <c r="D170" s="133"/>
      <c r="E170" s="129">
        <f>SUM(E173:E178)</f>
        <v>14</v>
      </c>
    </row>
    <row r="171" spans="1:18" ht="15.75" customHeight="1" x14ac:dyDescent="0.25">
      <c r="A171" s="181" t="s">
        <v>181</v>
      </c>
      <c r="B171" s="181" t="s">
        <v>182</v>
      </c>
      <c r="C171" s="181" t="s">
        <v>183</v>
      </c>
      <c r="D171" s="181" t="s">
        <v>383</v>
      </c>
      <c r="E171" s="189" t="s">
        <v>184</v>
      </c>
      <c r="F171" s="185" t="s">
        <v>185</v>
      </c>
      <c r="G171" s="186"/>
      <c r="H171" s="186"/>
      <c r="I171" s="187"/>
      <c r="J171" s="185" t="s">
        <v>221</v>
      </c>
      <c r="K171" s="186"/>
      <c r="L171" s="186"/>
      <c r="M171" s="187"/>
      <c r="N171" s="181" t="s">
        <v>186</v>
      </c>
      <c r="O171" s="181" t="s">
        <v>187</v>
      </c>
      <c r="P171" s="181" t="s">
        <v>188</v>
      </c>
      <c r="Q171" s="183" t="s">
        <v>189</v>
      </c>
      <c r="R171" s="183" t="s">
        <v>277</v>
      </c>
    </row>
    <row r="172" spans="1:18" x14ac:dyDescent="0.25">
      <c r="A172" s="182"/>
      <c r="B172" s="182"/>
      <c r="C172" s="182"/>
      <c r="D172" s="182"/>
      <c r="E172" s="190"/>
      <c r="F172" s="27" t="s">
        <v>190</v>
      </c>
      <c r="G172" s="27" t="s">
        <v>191</v>
      </c>
      <c r="H172" s="27" t="s">
        <v>192</v>
      </c>
      <c r="I172" s="27" t="s">
        <v>193</v>
      </c>
      <c r="J172" s="27" t="s">
        <v>175</v>
      </c>
      <c r="K172" s="27" t="s">
        <v>177</v>
      </c>
      <c r="L172" s="27" t="s">
        <v>176</v>
      </c>
      <c r="M172" s="27" t="s">
        <v>178</v>
      </c>
      <c r="N172" s="188"/>
      <c r="O172" s="188"/>
      <c r="P172" s="188"/>
      <c r="Q172" s="184"/>
      <c r="R172" s="205"/>
    </row>
    <row r="173" spans="1:18" ht="15" x14ac:dyDescent="0.2">
      <c r="A173" s="80" t="s">
        <v>194</v>
      </c>
      <c r="B173" s="81" t="str">
        <f t="shared" ref="B173:B197" si="20">CONCATENATE($C$4,"19",C$170,A173)</f>
        <v>PSR19601</v>
      </c>
      <c r="C173" s="39" t="s">
        <v>432</v>
      </c>
      <c r="D173" s="39">
        <v>14</v>
      </c>
      <c r="E173" s="85">
        <v>14</v>
      </c>
      <c r="F173" s="37">
        <v>0</v>
      </c>
      <c r="G173" s="37">
        <v>0</v>
      </c>
      <c r="H173" s="37">
        <v>14</v>
      </c>
      <c r="I173" s="37">
        <v>0</v>
      </c>
      <c r="J173" s="37"/>
      <c r="K173" s="37" t="s">
        <v>382</v>
      </c>
      <c r="L173" s="37"/>
      <c r="M173" s="37"/>
      <c r="N173" s="36"/>
      <c r="O173" s="37"/>
      <c r="P173" s="37"/>
      <c r="Q173" s="62"/>
      <c r="R173" s="92"/>
    </row>
    <row r="174" spans="1:18" ht="15" x14ac:dyDescent="0.2">
      <c r="A174" s="80" t="s">
        <v>195</v>
      </c>
      <c r="B174" s="81" t="str">
        <f t="shared" si="20"/>
        <v>PSR19602</v>
      </c>
      <c r="C174" s="108"/>
      <c r="D174" s="108"/>
      <c r="E174" s="85"/>
      <c r="F174" s="37"/>
      <c r="G174" s="37"/>
      <c r="H174" s="37"/>
      <c r="I174" s="37"/>
      <c r="J174" s="37"/>
      <c r="K174" s="37"/>
      <c r="L174" s="37"/>
      <c r="M174" s="37"/>
      <c r="N174" s="36"/>
      <c r="O174" s="37"/>
      <c r="P174" s="37"/>
      <c r="Q174" s="62"/>
      <c r="R174" s="92"/>
    </row>
    <row r="175" spans="1:18" ht="15" x14ac:dyDescent="0.2">
      <c r="A175" s="82" t="s">
        <v>196</v>
      </c>
      <c r="B175" s="81" t="str">
        <f t="shared" si="20"/>
        <v>PSR19603</v>
      </c>
      <c r="C175" s="39"/>
      <c r="D175" s="39"/>
      <c r="E175" s="85"/>
      <c r="F175" s="37"/>
      <c r="G175" s="37"/>
      <c r="H175" s="37"/>
      <c r="I175" s="37"/>
      <c r="J175" s="37"/>
      <c r="K175" s="37"/>
      <c r="L175" s="37"/>
      <c r="M175" s="37"/>
      <c r="N175" s="36"/>
      <c r="O175" s="37"/>
      <c r="P175" s="37"/>
      <c r="Q175" s="62"/>
      <c r="R175" s="92"/>
    </row>
    <row r="176" spans="1:18" ht="15" x14ac:dyDescent="0.2">
      <c r="A176" s="82" t="s">
        <v>197</v>
      </c>
      <c r="B176" s="81" t="str">
        <f t="shared" si="20"/>
        <v>PSR19604</v>
      </c>
      <c r="C176" s="39"/>
      <c r="D176" s="39"/>
      <c r="E176" s="85"/>
      <c r="F176" s="37"/>
      <c r="G176" s="37"/>
      <c r="H176" s="37"/>
      <c r="I176" s="37"/>
      <c r="J176" s="37"/>
      <c r="K176" s="37"/>
      <c r="L176" s="37"/>
      <c r="M176" s="37"/>
      <c r="N176" s="36"/>
      <c r="O176" s="37"/>
      <c r="P176" s="37"/>
      <c r="Q176" s="62"/>
      <c r="R176" s="92"/>
    </row>
    <row r="177" spans="1:18" ht="15" x14ac:dyDescent="0.2">
      <c r="A177" s="82" t="s">
        <v>198</v>
      </c>
      <c r="B177" s="81" t="str">
        <f t="shared" si="20"/>
        <v>PSR19605</v>
      </c>
      <c r="C177" s="39"/>
      <c r="D177" s="39"/>
      <c r="E177" s="85"/>
      <c r="F177" s="37"/>
      <c r="G177" s="37"/>
      <c r="H177" s="37"/>
      <c r="I177" s="37"/>
      <c r="J177" s="37"/>
      <c r="K177" s="37"/>
      <c r="L177" s="37"/>
      <c r="M177" s="37"/>
      <c r="N177" s="36"/>
      <c r="O177" s="37"/>
      <c r="P177" s="37"/>
      <c r="Q177" s="62"/>
      <c r="R177" s="92"/>
    </row>
    <row r="178" spans="1:18" ht="15" x14ac:dyDescent="0.2">
      <c r="A178" s="82" t="s">
        <v>199</v>
      </c>
      <c r="B178" s="81" t="str">
        <f t="shared" si="20"/>
        <v>PSR19606</v>
      </c>
      <c r="C178" s="39"/>
      <c r="D178" s="39"/>
      <c r="E178" s="85"/>
      <c r="F178" s="37"/>
      <c r="G178" s="37"/>
      <c r="H178" s="37"/>
      <c r="I178" s="37"/>
      <c r="J178" s="37"/>
      <c r="K178" s="37"/>
      <c r="L178" s="37"/>
      <c r="M178" s="37"/>
      <c r="N178" s="36"/>
      <c r="O178" s="37"/>
      <c r="P178" s="37"/>
      <c r="Q178" s="62"/>
      <c r="R178" s="92"/>
    </row>
    <row r="179" spans="1:18" ht="15" x14ac:dyDescent="0.2">
      <c r="A179" s="82" t="s">
        <v>200</v>
      </c>
      <c r="B179" s="81" t="str">
        <f t="shared" si="20"/>
        <v>PSR19607</v>
      </c>
      <c r="C179" s="39"/>
      <c r="D179" s="39"/>
      <c r="E179" s="85"/>
      <c r="F179" s="40"/>
      <c r="G179" s="40"/>
      <c r="H179" s="40"/>
      <c r="I179" s="40"/>
      <c r="J179" s="40"/>
      <c r="K179" s="40"/>
      <c r="L179" s="40"/>
      <c r="M179" s="40"/>
      <c r="N179" s="39"/>
      <c r="O179" s="40"/>
      <c r="P179" s="37"/>
      <c r="Q179" s="62"/>
      <c r="R179" s="92"/>
    </row>
    <row r="180" spans="1:18" ht="15" x14ac:dyDescent="0.2">
      <c r="A180" s="82" t="s">
        <v>201</v>
      </c>
      <c r="B180" s="81" t="str">
        <f t="shared" si="20"/>
        <v>PSR19608</v>
      </c>
      <c r="C180" s="108"/>
      <c r="D180" s="108"/>
      <c r="E180" s="85"/>
      <c r="F180" s="40"/>
      <c r="G180" s="40"/>
      <c r="H180" s="40"/>
      <c r="I180" s="40"/>
      <c r="J180" s="40"/>
      <c r="K180" s="40"/>
      <c r="L180" s="40"/>
      <c r="M180" s="40"/>
      <c r="N180" s="39"/>
      <c r="O180" s="40"/>
      <c r="P180" s="37"/>
      <c r="Q180" s="62"/>
      <c r="R180" s="92"/>
    </row>
    <row r="181" spans="1:18" ht="15" x14ac:dyDescent="0.2">
      <c r="A181" s="82" t="s">
        <v>202</v>
      </c>
      <c r="B181" s="81" t="str">
        <f t="shared" si="20"/>
        <v>PSR19609</v>
      </c>
      <c r="C181" s="39"/>
      <c r="D181" s="39"/>
      <c r="E181" s="85"/>
      <c r="F181" s="40"/>
      <c r="G181" s="40"/>
      <c r="H181" s="40"/>
      <c r="I181" s="40"/>
      <c r="J181" s="40"/>
      <c r="K181" s="40"/>
      <c r="L181" s="40"/>
      <c r="M181" s="40"/>
      <c r="N181" s="39"/>
      <c r="O181" s="40"/>
      <c r="P181" s="37"/>
      <c r="Q181" s="62"/>
      <c r="R181" s="92"/>
    </row>
    <row r="182" spans="1:18" ht="15" x14ac:dyDescent="0.2">
      <c r="A182" s="82" t="s">
        <v>203</v>
      </c>
      <c r="B182" s="81" t="str">
        <f t="shared" si="20"/>
        <v>PSR19610</v>
      </c>
      <c r="C182" s="39"/>
      <c r="D182" s="39"/>
      <c r="E182" s="85"/>
      <c r="F182" s="37"/>
      <c r="G182" s="37"/>
      <c r="H182" s="37"/>
      <c r="I182" s="37"/>
      <c r="J182" s="37"/>
      <c r="K182" s="37"/>
      <c r="L182" s="37"/>
      <c r="M182" s="37"/>
      <c r="N182" s="39"/>
      <c r="O182" s="37"/>
      <c r="P182" s="37"/>
      <c r="Q182" s="62"/>
      <c r="R182" s="92"/>
    </row>
    <row r="183" spans="1:18" ht="15" x14ac:dyDescent="0.2">
      <c r="A183" s="82" t="s">
        <v>204</v>
      </c>
      <c r="B183" s="81" t="str">
        <f t="shared" si="20"/>
        <v>PSR19611</v>
      </c>
      <c r="C183" s="39"/>
      <c r="D183" s="39"/>
      <c r="E183" s="85"/>
      <c r="F183" s="40"/>
      <c r="G183" s="40"/>
      <c r="H183" s="40"/>
      <c r="I183" s="40"/>
      <c r="J183" s="40"/>
      <c r="K183" s="40"/>
      <c r="L183" s="40"/>
      <c r="M183" s="40"/>
      <c r="N183" s="39"/>
      <c r="O183" s="40"/>
      <c r="P183" s="37"/>
      <c r="Q183" s="62"/>
      <c r="R183" s="92"/>
    </row>
    <row r="184" spans="1:18" ht="15" x14ac:dyDescent="0.2">
      <c r="A184" s="82" t="s">
        <v>205</v>
      </c>
      <c r="B184" s="81" t="str">
        <f t="shared" si="20"/>
        <v>PSR19612</v>
      </c>
      <c r="C184" s="39"/>
      <c r="D184" s="39"/>
      <c r="E184" s="85"/>
      <c r="F184" s="40"/>
      <c r="G184" s="40"/>
      <c r="H184" s="40"/>
      <c r="I184" s="40"/>
      <c r="J184" s="40"/>
      <c r="K184" s="40"/>
      <c r="L184" s="40"/>
      <c r="M184" s="40"/>
      <c r="N184" s="39"/>
      <c r="O184" s="40"/>
      <c r="P184" s="37"/>
      <c r="Q184" s="62"/>
      <c r="R184" s="92"/>
    </row>
    <row r="185" spans="1:18" ht="15" x14ac:dyDescent="0.2">
      <c r="A185" s="82" t="s">
        <v>206</v>
      </c>
      <c r="B185" s="81" t="str">
        <f t="shared" si="20"/>
        <v>PSR19613</v>
      </c>
      <c r="C185" s="39"/>
      <c r="D185" s="39"/>
      <c r="E185" s="85"/>
      <c r="F185" s="40"/>
      <c r="G185" s="40"/>
      <c r="H185" s="40"/>
      <c r="I185" s="40"/>
      <c r="J185" s="40"/>
      <c r="K185" s="40"/>
      <c r="L185" s="40"/>
      <c r="M185" s="40"/>
      <c r="N185" s="39"/>
      <c r="O185" s="40"/>
      <c r="P185" s="37"/>
      <c r="Q185" s="62"/>
      <c r="R185" s="92"/>
    </row>
    <row r="186" spans="1:18" ht="15" x14ac:dyDescent="0.2">
      <c r="A186" s="82" t="s">
        <v>207</v>
      </c>
      <c r="B186" s="81" t="str">
        <f t="shared" si="20"/>
        <v>PSR19614</v>
      </c>
      <c r="C186" s="39"/>
      <c r="D186" s="39"/>
      <c r="E186" s="85"/>
      <c r="F186" s="37"/>
      <c r="G186" s="40"/>
      <c r="H186" s="40"/>
      <c r="I186" s="40"/>
      <c r="J186" s="40"/>
      <c r="K186" s="40"/>
      <c r="L186" s="40"/>
      <c r="M186" s="40"/>
      <c r="N186" s="39"/>
      <c r="O186" s="40"/>
      <c r="P186" s="37"/>
      <c r="Q186" s="62"/>
      <c r="R186" s="92"/>
    </row>
    <row r="187" spans="1:18" ht="15" x14ac:dyDescent="0.2">
      <c r="A187" s="82" t="s">
        <v>208</v>
      </c>
      <c r="B187" s="81" t="str">
        <f t="shared" si="20"/>
        <v>PSR19615</v>
      </c>
      <c r="C187" s="39"/>
      <c r="D187" s="39"/>
      <c r="E187" s="85"/>
      <c r="F187" s="37"/>
      <c r="G187" s="40"/>
      <c r="H187" s="40"/>
      <c r="I187" s="40"/>
      <c r="J187" s="40"/>
      <c r="K187" s="40"/>
      <c r="L187" s="40"/>
      <c r="M187" s="40"/>
      <c r="N187" s="39"/>
      <c r="O187" s="40"/>
      <c r="P187" s="37"/>
      <c r="Q187" s="62"/>
      <c r="R187" s="92"/>
    </row>
    <row r="188" spans="1:18" ht="15" x14ac:dyDescent="0.2">
      <c r="A188" s="82" t="s">
        <v>209</v>
      </c>
      <c r="B188" s="81" t="str">
        <f t="shared" si="20"/>
        <v>PSR19616</v>
      </c>
      <c r="C188" s="39"/>
      <c r="D188" s="39"/>
      <c r="E188" s="85"/>
      <c r="F188" s="37"/>
      <c r="G188" s="40"/>
      <c r="H188" s="40"/>
      <c r="I188" s="40"/>
      <c r="J188" s="40"/>
      <c r="K188" s="40"/>
      <c r="L188" s="40"/>
      <c r="M188" s="40"/>
      <c r="N188" s="39"/>
      <c r="O188" s="40"/>
      <c r="P188" s="37"/>
      <c r="Q188" s="62"/>
      <c r="R188" s="92"/>
    </row>
    <row r="189" spans="1:18" ht="15" x14ac:dyDescent="0.2">
      <c r="A189" s="82" t="s">
        <v>210</v>
      </c>
      <c r="B189" s="81" t="str">
        <f t="shared" si="20"/>
        <v>PSR19617</v>
      </c>
      <c r="C189" s="39"/>
      <c r="D189" s="39"/>
      <c r="E189" s="85"/>
      <c r="F189" s="37"/>
      <c r="G189" s="40"/>
      <c r="H189" s="40"/>
      <c r="I189" s="40"/>
      <c r="J189" s="40"/>
      <c r="K189" s="40"/>
      <c r="L189" s="40"/>
      <c r="M189" s="40"/>
      <c r="N189" s="39"/>
      <c r="O189" s="40"/>
      <c r="P189" s="37"/>
      <c r="Q189" s="62"/>
      <c r="R189" s="92"/>
    </row>
    <row r="190" spans="1:18" ht="15" x14ac:dyDescent="0.2">
      <c r="A190" s="82" t="s">
        <v>211</v>
      </c>
      <c r="B190" s="81" t="str">
        <f t="shared" si="20"/>
        <v>PSR19618</v>
      </c>
      <c r="C190" s="39"/>
      <c r="D190" s="39"/>
      <c r="E190" s="85"/>
      <c r="F190" s="37"/>
      <c r="G190" s="37"/>
      <c r="H190" s="37"/>
      <c r="I190" s="37"/>
      <c r="J190" s="37"/>
      <c r="K190" s="37"/>
      <c r="L190" s="37"/>
      <c r="M190" s="37"/>
      <c r="N190" s="36"/>
      <c r="O190" s="37"/>
      <c r="P190" s="37"/>
      <c r="Q190" s="62"/>
      <c r="R190" s="92"/>
    </row>
    <row r="191" spans="1:18" ht="15" x14ac:dyDescent="0.2">
      <c r="A191" s="82" t="s">
        <v>212</v>
      </c>
      <c r="B191" s="81" t="str">
        <f t="shared" si="20"/>
        <v>PSR19619</v>
      </c>
      <c r="C191" s="39"/>
      <c r="D191" s="39"/>
      <c r="E191" s="85"/>
      <c r="F191" s="37"/>
      <c r="G191" s="37"/>
      <c r="H191" s="37"/>
      <c r="I191" s="37"/>
      <c r="J191" s="37"/>
      <c r="K191" s="37"/>
      <c r="L191" s="37"/>
      <c r="M191" s="37"/>
      <c r="N191" s="36"/>
      <c r="O191" s="37"/>
      <c r="P191" s="37"/>
      <c r="Q191" s="62"/>
      <c r="R191" s="92"/>
    </row>
    <row r="192" spans="1:18" ht="15" x14ac:dyDescent="0.2">
      <c r="A192" s="82" t="s">
        <v>213</v>
      </c>
      <c r="B192" s="81" t="str">
        <f t="shared" si="20"/>
        <v>PSR19620</v>
      </c>
      <c r="C192" s="38"/>
      <c r="D192" s="38"/>
      <c r="E192" s="85" t="str">
        <f t="shared" ref="E192:E197" si="21">IF(SUM(F192:J192)=0,"",SUM(F192:J192))</f>
        <v/>
      </c>
      <c r="F192" s="41"/>
      <c r="G192" s="41"/>
      <c r="H192" s="41"/>
      <c r="I192" s="41"/>
      <c r="J192" s="40"/>
      <c r="K192" s="40"/>
      <c r="L192" s="40"/>
      <c r="M192" s="40"/>
      <c r="N192" s="38"/>
      <c r="O192" s="40"/>
      <c r="P192" s="37"/>
      <c r="Q192" s="62"/>
      <c r="R192" s="92"/>
    </row>
    <row r="193" spans="1:18" ht="15" x14ac:dyDescent="0.2">
      <c r="A193" s="82" t="s">
        <v>214</v>
      </c>
      <c r="B193" s="81" t="str">
        <f t="shared" si="20"/>
        <v>PSR19621</v>
      </c>
      <c r="C193" s="39"/>
      <c r="D193" s="39"/>
      <c r="E193" s="85"/>
      <c r="F193" s="37"/>
      <c r="G193" s="37"/>
      <c r="H193" s="37"/>
      <c r="I193" s="37"/>
      <c r="J193" s="37"/>
      <c r="K193" s="37"/>
      <c r="L193" s="37"/>
      <c r="M193" s="37"/>
      <c r="N193" s="36"/>
      <c r="O193" s="37"/>
      <c r="P193" s="37"/>
      <c r="Q193" s="62"/>
      <c r="R193" s="92"/>
    </row>
    <row r="194" spans="1:18" ht="15" x14ac:dyDescent="0.2">
      <c r="A194" s="82" t="s">
        <v>215</v>
      </c>
      <c r="B194" s="81" t="str">
        <f t="shared" si="20"/>
        <v>PSR19622</v>
      </c>
      <c r="C194" s="38"/>
      <c r="D194" s="38"/>
      <c r="E194" s="85" t="str">
        <f t="shared" si="21"/>
        <v/>
      </c>
      <c r="F194" s="41"/>
      <c r="G194" s="41"/>
      <c r="H194" s="41"/>
      <c r="I194" s="41"/>
      <c r="J194" s="40"/>
      <c r="K194" s="40"/>
      <c r="L194" s="40"/>
      <c r="M194" s="40"/>
      <c r="N194" s="38"/>
      <c r="O194" s="40"/>
      <c r="P194" s="37"/>
      <c r="Q194" s="62"/>
      <c r="R194" s="92"/>
    </row>
    <row r="195" spans="1:18" ht="15" x14ac:dyDescent="0.2">
      <c r="A195" s="82" t="s">
        <v>216</v>
      </c>
      <c r="B195" s="81" t="str">
        <f t="shared" si="20"/>
        <v>PSR19623</v>
      </c>
      <c r="C195" s="38"/>
      <c r="D195" s="38"/>
      <c r="E195" s="85" t="str">
        <f t="shared" si="21"/>
        <v/>
      </c>
      <c r="F195" s="41"/>
      <c r="G195" s="41"/>
      <c r="H195" s="41"/>
      <c r="I195" s="41"/>
      <c r="J195" s="40"/>
      <c r="K195" s="40"/>
      <c r="L195" s="40"/>
      <c r="M195" s="40"/>
      <c r="N195" s="38"/>
      <c r="O195" s="40"/>
      <c r="P195" s="37"/>
      <c r="Q195" s="62"/>
      <c r="R195" s="92"/>
    </row>
    <row r="196" spans="1:18" ht="15" x14ac:dyDescent="0.2">
      <c r="A196" s="82" t="s">
        <v>217</v>
      </c>
      <c r="B196" s="81" t="str">
        <f t="shared" si="20"/>
        <v>PSR19624</v>
      </c>
      <c r="C196" s="38"/>
      <c r="D196" s="38"/>
      <c r="E196" s="85" t="str">
        <f t="shared" si="21"/>
        <v/>
      </c>
      <c r="F196" s="41"/>
      <c r="G196" s="41"/>
      <c r="H196" s="41"/>
      <c r="I196" s="41"/>
      <c r="J196" s="40"/>
      <c r="K196" s="40"/>
      <c r="L196" s="40"/>
      <c r="M196" s="40"/>
      <c r="N196" s="38"/>
      <c r="O196" s="40"/>
      <c r="P196" s="37"/>
      <c r="Q196" s="62"/>
      <c r="R196" s="92"/>
    </row>
    <row r="197" spans="1:18" ht="15" x14ac:dyDescent="0.2">
      <c r="A197" s="82" t="s">
        <v>218</v>
      </c>
      <c r="B197" s="81" t="str">
        <f t="shared" si="20"/>
        <v>PSR19625</v>
      </c>
      <c r="C197" s="38"/>
      <c r="D197" s="38"/>
      <c r="E197" s="85" t="str">
        <f t="shared" si="21"/>
        <v/>
      </c>
      <c r="F197" s="41"/>
      <c r="G197" s="41"/>
      <c r="H197" s="41"/>
      <c r="I197" s="41"/>
      <c r="J197" s="40"/>
      <c r="K197" s="40"/>
      <c r="L197" s="40"/>
      <c r="M197" s="40"/>
      <c r="N197" s="38"/>
      <c r="O197" s="40"/>
      <c r="P197" s="37"/>
      <c r="Q197" s="62"/>
      <c r="R197" s="92"/>
    </row>
    <row r="198" spans="1:18" x14ac:dyDescent="0.25">
      <c r="A198" s="64" t="s">
        <v>219</v>
      </c>
      <c r="B198" s="65"/>
      <c r="C198" s="29">
        <f>COUNTA(C173:C197)</f>
        <v>1</v>
      </c>
      <c r="D198" s="29"/>
      <c r="E198" s="30">
        <f t="shared" ref="E198:I198" si="22">SUM(E173:E197)</f>
        <v>14</v>
      </c>
      <c r="F198" s="30">
        <f t="shared" si="22"/>
        <v>0</v>
      </c>
      <c r="G198" s="30">
        <f t="shared" si="22"/>
        <v>0</v>
      </c>
      <c r="H198" s="30">
        <f t="shared" si="22"/>
        <v>14</v>
      </c>
      <c r="I198" s="30">
        <f t="shared" si="22"/>
        <v>0</v>
      </c>
      <c r="J198" s="30">
        <f t="shared" ref="J198:M198" si="23">COUNTIF(J173:J197,"=V")</f>
        <v>0</v>
      </c>
      <c r="K198" s="30">
        <f t="shared" si="23"/>
        <v>0</v>
      </c>
      <c r="L198" s="30">
        <f t="shared" si="23"/>
        <v>0</v>
      </c>
      <c r="M198" s="30">
        <f t="shared" si="23"/>
        <v>0</v>
      </c>
      <c r="N198" s="31"/>
      <c r="O198" s="30">
        <f>COUNTIF(O173:O197,"=V")</f>
        <v>0</v>
      </c>
      <c r="P198" s="30"/>
      <c r="Q198" s="75" t="s">
        <v>278</v>
      </c>
      <c r="R198" s="56">
        <f>SUMIF(R173:R197,"&lt;&gt;V",E173:E197)</f>
        <v>14</v>
      </c>
    </row>
    <row r="199" spans="1:18" ht="15" x14ac:dyDescent="0.2">
      <c r="J199" s="191" t="str">
        <f>IF(C198&lt;&gt;SUM(J198:M198),"Warning!!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199" s="192"/>
      <c r="L199" s="192"/>
      <c r="M199" s="192"/>
    </row>
    <row r="200" spans="1:18" ht="15.75" customHeight="1" x14ac:dyDescent="0.2">
      <c r="J200" s="192"/>
      <c r="K200" s="192"/>
      <c r="L200" s="192"/>
      <c r="M200" s="192"/>
    </row>
    <row r="201" spans="1:18" ht="15.75" customHeight="1" x14ac:dyDescent="0.2">
      <c r="J201" s="192"/>
      <c r="K201" s="192"/>
      <c r="L201" s="192"/>
      <c r="M201" s="192"/>
    </row>
    <row r="202" spans="1:18" x14ac:dyDescent="0.25">
      <c r="A202" s="20" t="s">
        <v>180</v>
      </c>
      <c r="B202" s="128"/>
      <c r="C202" s="21">
        <v>7</v>
      </c>
      <c r="D202" s="133"/>
      <c r="E202" s="129">
        <f>SUM(E205:E207,E215)</f>
        <v>16</v>
      </c>
      <c r="F202" s="4">
        <v>12</v>
      </c>
    </row>
    <row r="203" spans="1:18" ht="15.75" customHeight="1" x14ac:dyDescent="0.25">
      <c r="A203" s="181" t="s">
        <v>181</v>
      </c>
      <c r="B203" s="181" t="s">
        <v>182</v>
      </c>
      <c r="C203" s="181" t="s">
        <v>183</v>
      </c>
      <c r="D203" s="181" t="s">
        <v>383</v>
      </c>
      <c r="E203" s="181" t="s">
        <v>184</v>
      </c>
      <c r="F203" s="185" t="s">
        <v>185</v>
      </c>
      <c r="G203" s="186"/>
      <c r="H203" s="186"/>
      <c r="I203" s="187"/>
      <c r="J203" s="185" t="s">
        <v>221</v>
      </c>
      <c r="K203" s="186"/>
      <c r="L203" s="186"/>
      <c r="M203" s="187"/>
      <c r="N203" s="181" t="s">
        <v>186</v>
      </c>
      <c r="O203" s="181" t="s">
        <v>187</v>
      </c>
      <c r="P203" s="181" t="s">
        <v>188</v>
      </c>
      <c r="Q203" s="183" t="s">
        <v>189</v>
      </c>
      <c r="R203" s="183" t="s">
        <v>277</v>
      </c>
    </row>
    <row r="204" spans="1:18" x14ac:dyDescent="0.25">
      <c r="A204" s="182"/>
      <c r="B204" s="182"/>
      <c r="C204" s="182"/>
      <c r="D204" s="182"/>
      <c r="E204" s="182"/>
      <c r="F204" s="27" t="s">
        <v>190</v>
      </c>
      <c r="G204" s="27" t="s">
        <v>191</v>
      </c>
      <c r="H204" s="27" t="s">
        <v>192</v>
      </c>
      <c r="I204" s="27" t="s">
        <v>193</v>
      </c>
      <c r="J204" s="27" t="s">
        <v>175</v>
      </c>
      <c r="K204" s="27" t="s">
        <v>177</v>
      </c>
      <c r="L204" s="27" t="s">
        <v>176</v>
      </c>
      <c r="M204" s="27" t="s">
        <v>178</v>
      </c>
      <c r="N204" s="188"/>
      <c r="O204" s="188"/>
      <c r="P204" s="188"/>
      <c r="Q204" s="184"/>
      <c r="R204" s="205"/>
    </row>
    <row r="205" spans="1:18" ht="15" x14ac:dyDescent="0.2">
      <c r="A205" s="80" t="s">
        <v>194</v>
      </c>
      <c r="B205" s="81" t="str">
        <f t="shared" ref="B205:B229" si="24">CONCATENATE($C$4,"19",C$202,A205)</f>
        <v>PSR19701</v>
      </c>
      <c r="C205" s="141" t="s">
        <v>436</v>
      </c>
      <c r="D205" s="142">
        <v>5</v>
      </c>
      <c r="E205" s="85">
        <v>4</v>
      </c>
      <c r="F205" s="37">
        <v>1</v>
      </c>
      <c r="G205" s="37">
        <v>3</v>
      </c>
      <c r="H205" s="37">
        <v>0</v>
      </c>
      <c r="I205" s="37">
        <v>0</v>
      </c>
      <c r="J205" s="37"/>
      <c r="K205" s="37" t="s">
        <v>382</v>
      </c>
      <c r="L205" s="37"/>
      <c r="M205" s="37"/>
      <c r="N205" s="36"/>
      <c r="O205" s="37"/>
      <c r="P205" s="37"/>
      <c r="Q205" s="62"/>
      <c r="R205" s="92"/>
    </row>
    <row r="206" spans="1:18" ht="15" x14ac:dyDescent="0.2">
      <c r="A206" s="80" t="s">
        <v>195</v>
      </c>
      <c r="B206" s="81" t="str">
        <f t="shared" si="24"/>
        <v>PSR19702</v>
      </c>
      <c r="C206" s="141" t="s">
        <v>437</v>
      </c>
      <c r="D206" s="142">
        <v>5</v>
      </c>
      <c r="E206" s="85">
        <v>4</v>
      </c>
      <c r="F206" s="37">
        <v>1</v>
      </c>
      <c r="G206" s="37">
        <v>3</v>
      </c>
      <c r="H206" s="37">
        <v>0</v>
      </c>
      <c r="I206" s="37">
        <v>0</v>
      </c>
      <c r="J206" s="37"/>
      <c r="K206" s="37" t="s">
        <v>382</v>
      </c>
      <c r="L206" s="37"/>
      <c r="M206" s="37"/>
      <c r="N206" s="36"/>
      <c r="O206" s="37"/>
      <c r="P206" s="37"/>
      <c r="Q206" s="62"/>
      <c r="R206" s="92"/>
    </row>
    <row r="207" spans="1:18" ht="15" x14ac:dyDescent="0.2">
      <c r="A207" s="82" t="s">
        <v>196</v>
      </c>
      <c r="B207" s="81" t="str">
        <f t="shared" si="24"/>
        <v>PSR19703</v>
      </c>
      <c r="C207" s="141" t="s">
        <v>438</v>
      </c>
      <c r="D207" s="142">
        <v>5</v>
      </c>
      <c r="E207" s="85">
        <v>4</v>
      </c>
      <c r="F207" s="37">
        <v>1</v>
      </c>
      <c r="G207" s="37">
        <v>3</v>
      </c>
      <c r="H207" s="37">
        <v>0</v>
      </c>
      <c r="I207" s="37">
        <v>0</v>
      </c>
      <c r="J207" s="37"/>
      <c r="K207" s="37" t="s">
        <v>382</v>
      </c>
      <c r="L207" s="37"/>
      <c r="M207" s="37"/>
      <c r="N207" s="36"/>
      <c r="O207" s="37"/>
      <c r="P207" s="37"/>
      <c r="Q207" s="62"/>
      <c r="R207" s="92"/>
    </row>
    <row r="208" spans="1:18" ht="15" x14ac:dyDescent="0.2">
      <c r="A208" s="82" t="s">
        <v>197</v>
      </c>
      <c r="B208" s="81" t="str">
        <f t="shared" si="24"/>
        <v>PSR19704</v>
      </c>
      <c r="C208" s="141" t="s">
        <v>439</v>
      </c>
      <c r="D208" s="142">
        <v>5</v>
      </c>
      <c r="E208" s="85">
        <v>4</v>
      </c>
      <c r="F208" s="37">
        <v>1</v>
      </c>
      <c r="G208" s="37">
        <v>3</v>
      </c>
      <c r="H208" s="37">
        <v>0</v>
      </c>
      <c r="I208" s="37">
        <v>0</v>
      </c>
      <c r="J208" s="37"/>
      <c r="K208" s="37" t="s">
        <v>382</v>
      </c>
      <c r="L208" s="37"/>
      <c r="M208" s="37"/>
      <c r="N208" s="36"/>
      <c r="O208" s="37"/>
      <c r="P208" s="37"/>
      <c r="Q208" s="62"/>
      <c r="R208" s="92"/>
    </row>
    <row r="209" spans="1:18" ht="15" x14ac:dyDescent="0.2">
      <c r="A209" s="82" t="s">
        <v>198</v>
      </c>
      <c r="B209" s="81" t="str">
        <f t="shared" si="24"/>
        <v>PSR19705</v>
      </c>
      <c r="C209" s="141" t="s">
        <v>440</v>
      </c>
      <c r="D209" s="142">
        <v>5</v>
      </c>
      <c r="E209" s="85">
        <v>4</v>
      </c>
      <c r="F209" s="37">
        <v>1</v>
      </c>
      <c r="G209" s="37">
        <v>3</v>
      </c>
      <c r="H209" s="37">
        <v>0</v>
      </c>
      <c r="I209" s="37">
        <v>0</v>
      </c>
      <c r="J209" s="37"/>
      <c r="K209" s="37" t="s">
        <v>382</v>
      </c>
      <c r="L209" s="37"/>
      <c r="M209" s="37"/>
      <c r="N209" s="39"/>
      <c r="O209" s="37"/>
      <c r="P209" s="37"/>
      <c r="Q209" s="62"/>
      <c r="R209" s="92"/>
    </row>
    <row r="210" spans="1:18" ht="15" x14ac:dyDescent="0.2">
      <c r="A210" s="82" t="s">
        <v>199</v>
      </c>
      <c r="B210" s="81" t="str">
        <f t="shared" si="24"/>
        <v>PSR19706</v>
      </c>
      <c r="C210" s="141" t="s">
        <v>441</v>
      </c>
      <c r="D210" s="142">
        <v>5</v>
      </c>
      <c r="E210" s="85">
        <v>4</v>
      </c>
      <c r="F210" s="37">
        <v>1</v>
      </c>
      <c r="G210" s="40">
        <v>3</v>
      </c>
      <c r="H210" s="40">
        <v>0</v>
      </c>
      <c r="I210" s="40">
        <v>0</v>
      </c>
      <c r="J210" s="40"/>
      <c r="K210" s="40" t="s">
        <v>382</v>
      </c>
      <c r="L210" s="40"/>
      <c r="M210" s="40"/>
      <c r="N210" s="39"/>
      <c r="O210" s="40"/>
      <c r="P210" s="37"/>
      <c r="Q210" s="62"/>
      <c r="R210" s="92"/>
    </row>
    <row r="211" spans="1:18" ht="15" x14ac:dyDescent="0.2">
      <c r="A211" s="82" t="s">
        <v>200</v>
      </c>
      <c r="B211" s="81" t="str">
        <f t="shared" si="24"/>
        <v>PSR19707</v>
      </c>
      <c r="C211" s="141" t="s">
        <v>442</v>
      </c>
      <c r="D211" s="142">
        <v>5</v>
      </c>
      <c r="E211" s="85">
        <v>4</v>
      </c>
      <c r="F211" s="37">
        <v>1</v>
      </c>
      <c r="G211" s="40">
        <v>3</v>
      </c>
      <c r="H211" s="40">
        <v>0</v>
      </c>
      <c r="I211" s="40">
        <v>0</v>
      </c>
      <c r="J211" s="40"/>
      <c r="K211" s="40" t="s">
        <v>382</v>
      </c>
      <c r="L211" s="40"/>
      <c r="M211" s="40"/>
      <c r="N211" s="39"/>
      <c r="O211" s="40"/>
      <c r="P211" s="37"/>
      <c r="Q211" s="62"/>
      <c r="R211" s="92"/>
    </row>
    <row r="212" spans="1:18" ht="15" x14ac:dyDescent="0.2">
      <c r="A212" s="82" t="s">
        <v>201</v>
      </c>
      <c r="B212" s="81" t="str">
        <f t="shared" si="24"/>
        <v>PSR19708</v>
      </c>
      <c r="C212" s="141" t="s">
        <v>443</v>
      </c>
      <c r="D212" s="142">
        <v>5</v>
      </c>
      <c r="E212" s="85">
        <v>4</v>
      </c>
      <c r="F212" s="37">
        <v>1</v>
      </c>
      <c r="G212" s="40">
        <v>3</v>
      </c>
      <c r="H212" s="40">
        <v>0</v>
      </c>
      <c r="I212" s="40">
        <v>0</v>
      </c>
      <c r="J212" s="40"/>
      <c r="K212" s="40" t="s">
        <v>382</v>
      </c>
      <c r="L212" s="40"/>
      <c r="M212" s="40"/>
      <c r="N212" s="39"/>
      <c r="O212" s="40"/>
      <c r="P212" s="37"/>
      <c r="Q212" s="62"/>
      <c r="R212" s="92"/>
    </row>
    <row r="213" spans="1:18" ht="15" x14ac:dyDescent="0.2">
      <c r="A213" s="82" t="s">
        <v>202</v>
      </c>
      <c r="B213" s="81" t="str">
        <f t="shared" si="24"/>
        <v>PSR19709</v>
      </c>
      <c r="C213" s="141" t="s">
        <v>444</v>
      </c>
      <c r="D213" s="142">
        <v>5</v>
      </c>
      <c r="E213" s="85">
        <v>4</v>
      </c>
      <c r="F213" s="37">
        <v>1</v>
      </c>
      <c r="G213" s="40">
        <v>3</v>
      </c>
      <c r="H213" s="40">
        <v>0</v>
      </c>
      <c r="I213" s="40">
        <v>0</v>
      </c>
      <c r="J213" s="40"/>
      <c r="K213" s="40" t="s">
        <v>382</v>
      </c>
      <c r="L213" s="40"/>
      <c r="M213" s="40"/>
      <c r="N213" s="39"/>
      <c r="O213" s="40"/>
      <c r="P213" s="37"/>
      <c r="Q213" s="62"/>
      <c r="R213" s="92"/>
    </row>
    <row r="214" spans="1:18" ht="15" x14ac:dyDescent="0.2">
      <c r="A214" s="82" t="s">
        <v>203</v>
      </c>
      <c r="B214" s="81" t="str">
        <f t="shared" si="24"/>
        <v>PSR19710</v>
      </c>
      <c r="C214" s="141" t="s">
        <v>445</v>
      </c>
      <c r="D214" s="142">
        <v>5</v>
      </c>
      <c r="E214" s="85">
        <v>4</v>
      </c>
      <c r="F214" s="37">
        <v>1</v>
      </c>
      <c r="G214" s="40">
        <v>3</v>
      </c>
      <c r="H214" s="40">
        <v>0</v>
      </c>
      <c r="I214" s="40">
        <v>0</v>
      </c>
      <c r="J214" s="40"/>
      <c r="K214" s="40" t="s">
        <v>382</v>
      </c>
      <c r="L214" s="40"/>
      <c r="M214" s="40"/>
      <c r="N214" s="39"/>
      <c r="O214" s="40"/>
      <c r="P214" s="37"/>
      <c r="Q214" s="62"/>
      <c r="R214" s="92"/>
    </row>
    <row r="215" spans="1:18" ht="15" x14ac:dyDescent="0.2">
      <c r="A215" s="82" t="s">
        <v>204</v>
      </c>
      <c r="B215" s="81" t="str">
        <f t="shared" si="24"/>
        <v>PSR19711</v>
      </c>
      <c r="C215" s="141" t="s">
        <v>446</v>
      </c>
      <c r="D215" s="142">
        <v>5</v>
      </c>
      <c r="E215" s="85">
        <v>4</v>
      </c>
      <c r="F215" s="40">
        <v>1</v>
      </c>
      <c r="G215" s="40">
        <v>3</v>
      </c>
      <c r="H215" s="40">
        <v>0</v>
      </c>
      <c r="I215" s="40">
        <v>0</v>
      </c>
      <c r="J215" s="40"/>
      <c r="K215" s="40" t="s">
        <v>382</v>
      </c>
      <c r="L215" s="40"/>
      <c r="M215" s="40"/>
      <c r="N215" s="39"/>
      <c r="O215" s="40"/>
      <c r="P215" s="37"/>
      <c r="Q215" s="62"/>
      <c r="R215" s="92"/>
    </row>
    <row r="216" spans="1:18" ht="15" x14ac:dyDescent="0.2">
      <c r="A216" s="82" t="s">
        <v>205</v>
      </c>
      <c r="B216" s="81" t="str">
        <f t="shared" si="24"/>
        <v>PSR19712</v>
      </c>
      <c r="C216" s="39" t="s">
        <v>433</v>
      </c>
      <c r="D216" s="142">
        <v>4</v>
      </c>
      <c r="E216" s="85">
        <v>4</v>
      </c>
      <c r="F216" s="37">
        <v>4</v>
      </c>
      <c r="G216" s="40">
        <v>0</v>
      </c>
      <c r="H216" s="40">
        <v>0</v>
      </c>
      <c r="I216" s="40">
        <v>0</v>
      </c>
      <c r="J216" s="40"/>
      <c r="K216" s="40" t="s">
        <v>382</v>
      </c>
      <c r="L216" s="40"/>
      <c r="M216" s="40"/>
      <c r="N216" s="39"/>
      <c r="O216" s="40"/>
      <c r="P216" s="37"/>
      <c r="Q216" s="62"/>
      <c r="R216" s="92"/>
    </row>
    <row r="217" spans="1:18" ht="15" x14ac:dyDescent="0.2">
      <c r="A217" s="82" t="s">
        <v>206</v>
      </c>
      <c r="B217" s="81" t="str">
        <f t="shared" si="24"/>
        <v>PSR19713</v>
      </c>
      <c r="C217" s="39" t="s">
        <v>434</v>
      </c>
      <c r="D217" s="142">
        <v>3</v>
      </c>
      <c r="E217" s="85">
        <v>3</v>
      </c>
      <c r="F217" s="37">
        <v>3</v>
      </c>
      <c r="G217" s="40">
        <v>0</v>
      </c>
      <c r="H217" s="40">
        <v>0</v>
      </c>
      <c r="I217" s="40">
        <v>0</v>
      </c>
      <c r="J217" s="40"/>
      <c r="K217" s="40" t="s">
        <v>382</v>
      </c>
      <c r="L217" s="40"/>
      <c r="M217" s="40"/>
      <c r="N217" s="39"/>
      <c r="O217" s="40"/>
      <c r="P217" s="37"/>
      <c r="Q217" s="62"/>
      <c r="R217" s="92"/>
    </row>
    <row r="218" spans="1:18" ht="15" x14ac:dyDescent="0.2">
      <c r="A218" s="82" t="s">
        <v>207</v>
      </c>
      <c r="B218" s="81" t="str">
        <f t="shared" si="24"/>
        <v>PSR19714</v>
      </c>
      <c r="C218" s="39" t="s">
        <v>435</v>
      </c>
      <c r="D218" s="142">
        <v>3</v>
      </c>
      <c r="E218" s="85">
        <v>3</v>
      </c>
      <c r="F218" s="37">
        <v>3</v>
      </c>
      <c r="G218" s="40">
        <v>0</v>
      </c>
      <c r="H218" s="40">
        <v>0</v>
      </c>
      <c r="I218" s="40">
        <v>0</v>
      </c>
      <c r="J218" s="40"/>
      <c r="K218" s="40" t="s">
        <v>382</v>
      </c>
      <c r="L218" s="40"/>
      <c r="M218" s="40"/>
      <c r="N218" s="39"/>
      <c r="O218" s="40"/>
      <c r="P218" s="37"/>
      <c r="Q218" s="62"/>
      <c r="R218" s="92"/>
    </row>
    <row r="219" spans="1:18" ht="15" x14ac:dyDescent="0.2">
      <c r="A219" s="82" t="s">
        <v>208</v>
      </c>
      <c r="B219" s="81" t="str">
        <f t="shared" si="24"/>
        <v>PSR19715</v>
      </c>
      <c r="C219" s="39" t="s">
        <v>252</v>
      </c>
      <c r="D219" s="142">
        <v>6</v>
      </c>
      <c r="E219" s="85">
        <v>6</v>
      </c>
      <c r="F219" s="40">
        <v>6</v>
      </c>
      <c r="G219" s="40">
        <v>0</v>
      </c>
      <c r="H219" s="40">
        <v>0</v>
      </c>
      <c r="I219" s="40">
        <v>0</v>
      </c>
      <c r="J219" s="40"/>
      <c r="K219" s="40" t="s">
        <v>382</v>
      </c>
      <c r="L219" s="40"/>
      <c r="M219" s="40"/>
      <c r="N219" s="39"/>
      <c r="O219" s="40"/>
      <c r="P219" s="37"/>
      <c r="Q219" s="62"/>
      <c r="R219" s="92"/>
    </row>
    <row r="220" spans="1:18" ht="15" x14ac:dyDescent="0.2">
      <c r="A220" s="82" t="s">
        <v>209</v>
      </c>
      <c r="B220" s="81" t="str">
        <f t="shared" si="24"/>
        <v>PSR19716</v>
      </c>
      <c r="C220" s="39"/>
      <c r="D220" s="39"/>
      <c r="E220" s="85" t="str">
        <f t="shared" ref="E220:E229" si="25">IF(SUM(F220:J220)=0,"",SUM(F220:J220))</f>
        <v/>
      </c>
      <c r="F220" s="40"/>
      <c r="G220" s="40"/>
      <c r="H220" s="40"/>
      <c r="I220" s="40"/>
      <c r="J220" s="40"/>
      <c r="K220" s="40"/>
      <c r="L220" s="40"/>
      <c r="M220" s="40"/>
      <c r="N220" s="39"/>
      <c r="O220" s="40"/>
      <c r="P220" s="37"/>
      <c r="Q220" s="62"/>
      <c r="R220" s="92"/>
    </row>
    <row r="221" spans="1:18" ht="15" x14ac:dyDescent="0.2">
      <c r="A221" s="82" t="s">
        <v>210</v>
      </c>
      <c r="B221" s="81" t="str">
        <f t="shared" si="24"/>
        <v>PSR19717</v>
      </c>
      <c r="C221" s="39"/>
      <c r="D221" s="39"/>
      <c r="E221" s="85" t="str">
        <f t="shared" si="25"/>
        <v/>
      </c>
      <c r="F221" s="40"/>
      <c r="G221" s="40"/>
      <c r="H221" s="40"/>
      <c r="I221" s="40"/>
      <c r="J221" s="40"/>
      <c r="K221" s="40"/>
      <c r="L221" s="40"/>
      <c r="M221" s="40"/>
      <c r="N221" s="39"/>
      <c r="O221" s="40"/>
      <c r="P221" s="37"/>
      <c r="Q221" s="62"/>
      <c r="R221" s="92"/>
    </row>
    <row r="222" spans="1:18" ht="15" x14ac:dyDescent="0.2">
      <c r="A222" s="82" t="s">
        <v>211</v>
      </c>
      <c r="B222" s="81" t="str">
        <f t="shared" si="24"/>
        <v>PSR19718</v>
      </c>
      <c r="C222" s="39"/>
      <c r="D222" s="39"/>
      <c r="E222" s="85" t="str">
        <f t="shared" si="25"/>
        <v/>
      </c>
      <c r="F222" s="40"/>
      <c r="G222" s="40"/>
      <c r="H222" s="40"/>
      <c r="I222" s="40"/>
      <c r="J222" s="40"/>
      <c r="K222" s="40"/>
      <c r="L222" s="40"/>
      <c r="M222" s="40"/>
      <c r="N222" s="39"/>
      <c r="O222" s="40"/>
      <c r="P222" s="37"/>
      <c r="Q222" s="62"/>
      <c r="R222" s="92"/>
    </row>
    <row r="223" spans="1:18" ht="15" x14ac:dyDescent="0.2">
      <c r="A223" s="82" t="s">
        <v>212</v>
      </c>
      <c r="B223" s="81" t="str">
        <f t="shared" si="24"/>
        <v>PSR19719</v>
      </c>
      <c r="C223" s="38"/>
      <c r="D223" s="38"/>
      <c r="E223" s="85" t="str">
        <f t="shared" si="25"/>
        <v/>
      </c>
      <c r="F223" s="41"/>
      <c r="G223" s="41"/>
      <c r="H223" s="41"/>
      <c r="I223" s="41"/>
      <c r="J223" s="40"/>
      <c r="K223" s="40"/>
      <c r="L223" s="40"/>
      <c r="M223" s="40"/>
      <c r="N223" s="38"/>
      <c r="O223" s="40"/>
      <c r="P223" s="37"/>
      <c r="Q223" s="62"/>
      <c r="R223" s="92"/>
    </row>
    <row r="224" spans="1:18" ht="15" x14ac:dyDescent="0.2">
      <c r="A224" s="82" t="s">
        <v>213</v>
      </c>
      <c r="B224" s="81" t="str">
        <f t="shared" si="24"/>
        <v>PSR19720</v>
      </c>
      <c r="C224" s="38"/>
      <c r="D224" s="38"/>
      <c r="E224" s="85" t="str">
        <f t="shared" si="25"/>
        <v/>
      </c>
      <c r="F224" s="41"/>
      <c r="G224" s="41"/>
      <c r="H224" s="41"/>
      <c r="I224" s="41"/>
      <c r="J224" s="40"/>
      <c r="K224" s="40"/>
      <c r="L224" s="40"/>
      <c r="M224" s="40"/>
      <c r="N224" s="38"/>
      <c r="O224" s="40"/>
      <c r="P224" s="37"/>
      <c r="Q224" s="62"/>
      <c r="R224" s="92"/>
    </row>
    <row r="225" spans="1:18" ht="15" x14ac:dyDescent="0.2">
      <c r="A225" s="82" t="s">
        <v>214</v>
      </c>
      <c r="B225" s="81" t="str">
        <f t="shared" si="24"/>
        <v>PSR19721</v>
      </c>
      <c r="C225" s="38"/>
      <c r="D225" s="38"/>
      <c r="E225" s="85" t="str">
        <f t="shared" si="25"/>
        <v/>
      </c>
      <c r="F225" s="41"/>
      <c r="G225" s="41"/>
      <c r="H225" s="41"/>
      <c r="I225" s="41"/>
      <c r="J225" s="40"/>
      <c r="K225" s="40"/>
      <c r="L225" s="40"/>
      <c r="M225" s="40"/>
      <c r="N225" s="38"/>
      <c r="O225" s="40"/>
      <c r="P225" s="37"/>
      <c r="Q225" s="62"/>
      <c r="R225" s="92"/>
    </row>
    <row r="226" spans="1:18" ht="15" x14ac:dyDescent="0.2">
      <c r="A226" s="82" t="s">
        <v>215</v>
      </c>
      <c r="B226" s="81" t="str">
        <f t="shared" si="24"/>
        <v>PSR19722</v>
      </c>
      <c r="C226" s="38"/>
      <c r="D226" s="38"/>
      <c r="E226" s="85" t="str">
        <f t="shared" si="25"/>
        <v/>
      </c>
      <c r="F226" s="41"/>
      <c r="G226" s="41"/>
      <c r="H226" s="41"/>
      <c r="I226" s="41"/>
      <c r="J226" s="40"/>
      <c r="K226" s="40"/>
      <c r="L226" s="40"/>
      <c r="M226" s="40"/>
      <c r="N226" s="38"/>
      <c r="O226" s="40"/>
      <c r="P226" s="37"/>
      <c r="Q226" s="62"/>
      <c r="R226" s="92"/>
    </row>
    <row r="227" spans="1:18" ht="15" x14ac:dyDescent="0.2">
      <c r="A227" s="82" t="s">
        <v>216</v>
      </c>
      <c r="B227" s="81" t="str">
        <f t="shared" si="24"/>
        <v>PSR19723</v>
      </c>
      <c r="C227" s="38"/>
      <c r="D227" s="38"/>
      <c r="E227" s="85" t="str">
        <f t="shared" si="25"/>
        <v/>
      </c>
      <c r="F227" s="41"/>
      <c r="G227" s="41"/>
      <c r="H227" s="41"/>
      <c r="I227" s="41"/>
      <c r="J227" s="40"/>
      <c r="K227" s="40"/>
      <c r="L227" s="40"/>
      <c r="M227" s="40"/>
      <c r="N227" s="38"/>
      <c r="O227" s="40"/>
      <c r="P227" s="37"/>
      <c r="Q227" s="62"/>
      <c r="R227" s="92"/>
    </row>
    <row r="228" spans="1:18" ht="15" x14ac:dyDescent="0.2">
      <c r="A228" s="82" t="s">
        <v>217</v>
      </c>
      <c r="B228" s="81" t="str">
        <f t="shared" si="24"/>
        <v>PSR19724</v>
      </c>
      <c r="C228" s="38"/>
      <c r="D228" s="38"/>
      <c r="E228" s="85" t="str">
        <f t="shared" si="25"/>
        <v/>
      </c>
      <c r="F228" s="41"/>
      <c r="G228" s="41"/>
      <c r="H228" s="41"/>
      <c r="I228" s="41"/>
      <c r="J228" s="40"/>
      <c r="K228" s="40"/>
      <c r="L228" s="40"/>
      <c r="M228" s="40"/>
      <c r="N228" s="38"/>
      <c r="O228" s="40"/>
      <c r="P228" s="37"/>
      <c r="Q228" s="62"/>
      <c r="R228" s="92"/>
    </row>
    <row r="229" spans="1:18" ht="15" x14ac:dyDescent="0.2">
      <c r="A229" s="82" t="s">
        <v>218</v>
      </c>
      <c r="B229" s="81" t="str">
        <f t="shared" si="24"/>
        <v>PSR19725</v>
      </c>
      <c r="C229" s="38"/>
      <c r="D229" s="38"/>
      <c r="E229" s="85" t="str">
        <f t="shared" si="25"/>
        <v/>
      </c>
      <c r="F229" s="41"/>
      <c r="G229" s="41"/>
      <c r="H229" s="41"/>
      <c r="I229" s="41"/>
      <c r="J229" s="40"/>
      <c r="K229" s="40"/>
      <c r="L229" s="40"/>
      <c r="M229" s="40"/>
      <c r="N229" s="38"/>
      <c r="O229" s="40"/>
      <c r="P229" s="37"/>
      <c r="Q229" s="62"/>
      <c r="R229" s="92"/>
    </row>
    <row r="230" spans="1:18" x14ac:dyDescent="0.25">
      <c r="A230" s="64" t="s">
        <v>219</v>
      </c>
      <c r="B230" s="65"/>
      <c r="C230" s="29">
        <f>COUNTA(C205:C229)</f>
        <v>15</v>
      </c>
      <c r="D230" s="29"/>
      <c r="E230" s="30">
        <f t="shared" ref="E230:I230" si="26">SUM(E205:E229)</f>
        <v>60</v>
      </c>
      <c r="F230" s="30">
        <f t="shared" si="26"/>
        <v>27</v>
      </c>
      <c r="G230" s="30">
        <f t="shared" si="26"/>
        <v>33</v>
      </c>
      <c r="H230" s="30">
        <f t="shared" si="26"/>
        <v>0</v>
      </c>
      <c r="I230" s="30">
        <f t="shared" si="26"/>
        <v>0</v>
      </c>
      <c r="J230" s="30">
        <f t="shared" ref="J230:M230" si="27">COUNTIF(J205:J229,"=V")</f>
        <v>0</v>
      </c>
      <c r="K230" s="30">
        <f t="shared" si="27"/>
        <v>0</v>
      </c>
      <c r="L230" s="30">
        <f t="shared" si="27"/>
        <v>0</v>
      </c>
      <c r="M230" s="30">
        <f t="shared" si="27"/>
        <v>0</v>
      </c>
      <c r="N230" s="31"/>
      <c r="O230" s="30">
        <f>COUNTIF(O205:O229,"=V")</f>
        <v>0</v>
      </c>
      <c r="P230" s="30"/>
      <c r="Q230" s="75" t="s">
        <v>278</v>
      </c>
      <c r="R230" s="56">
        <f>SUMIF(R205:R229,"&lt;&gt;V",E205:E229)</f>
        <v>60</v>
      </c>
    </row>
    <row r="231" spans="1:18" ht="15" x14ac:dyDescent="0.2">
      <c r="J231" s="191" t="str">
        <f>IF(C230&lt;&gt;SUM(J230:M230),"Warning!!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231" s="192"/>
      <c r="L231" s="192"/>
      <c r="M231" s="192"/>
    </row>
    <row r="232" spans="1:18" ht="15.75" customHeight="1" x14ac:dyDescent="0.2">
      <c r="J232" s="192"/>
      <c r="K232" s="192"/>
      <c r="L232" s="192"/>
      <c r="M232" s="192"/>
    </row>
    <row r="233" spans="1:18" ht="15.75" customHeight="1" x14ac:dyDescent="0.2">
      <c r="J233" s="192"/>
      <c r="K233" s="192"/>
      <c r="L233" s="192"/>
      <c r="M233" s="192"/>
    </row>
    <row r="234" spans="1:18" x14ac:dyDescent="0.25">
      <c r="A234" s="20" t="s">
        <v>180</v>
      </c>
      <c r="B234" s="128"/>
      <c r="C234" s="21">
        <v>8</v>
      </c>
      <c r="D234" s="133"/>
      <c r="E234" s="129">
        <f>R262</f>
        <v>6</v>
      </c>
    </row>
    <row r="235" spans="1:18" ht="15.75" customHeight="1" x14ac:dyDescent="0.25">
      <c r="A235" s="181" t="s">
        <v>181</v>
      </c>
      <c r="B235" s="181" t="s">
        <v>182</v>
      </c>
      <c r="C235" s="181" t="s">
        <v>183</v>
      </c>
      <c r="D235" s="181" t="s">
        <v>383</v>
      </c>
      <c r="E235" s="181" t="s">
        <v>184</v>
      </c>
      <c r="F235" s="185" t="s">
        <v>185</v>
      </c>
      <c r="G235" s="186"/>
      <c r="H235" s="186"/>
      <c r="I235" s="187"/>
      <c r="J235" s="185" t="s">
        <v>221</v>
      </c>
      <c r="K235" s="186"/>
      <c r="L235" s="186"/>
      <c r="M235" s="187"/>
      <c r="N235" s="181" t="s">
        <v>186</v>
      </c>
      <c r="O235" s="181" t="s">
        <v>187</v>
      </c>
      <c r="P235" s="181" t="s">
        <v>188</v>
      </c>
      <c r="Q235" s="183" t="s">
        <v>189</v>
      </c>
      <c r="R235" s="183" t="s">
        <v>277</v>
      </c>
    </row>
    <row r="236" spans="1:18" x14ac:dyDescent="0.25">
      <c r="A236" s="182"/>
      <c r="B236" s="182"/>
      <c r="C236" s="182"/>
      <c r="D236" s="182"/>
      <c r="E236" s="182"/>
      <c r="F236" s="27" t="s">
        <v>190</v>
      </c>
      <c r="G236" s="27" t="s">
        <v>191</v>
      </c>
      <c r="H236" s="27" t="s">
        <v>192</v>
      </c>
      <c r="I236" s="27" t="s">
        <v>193</v>
      </c>
      <c r="J236" s="27" t="s">
        <v>175</v>
      </c>
      <c r="K236" s="27" t="s">
        <v>177</v>
      </c>
      <c r="L236" s="27" t="s">
        <v>176</v>
      </c>
      <c r="M236" s="27" t="s">
        <v>178</v>
      </c>
      <c r="N236" s="188"/>
      <c r="O236" s="188"/>
      <c r="P236" s="188"/>
      <c r="Q236" s="184"/>
      <c r="R236" s="205"/>
    </row>
    <row r="237" spans="1:18" ht="15" x14ac:dyDescent="0.2">
      <c r="A237" s="80" t="s">
        <v>194</v>
      </c>
      <c r="B237" s="81" t="str">
        <f t="shared" ref="B237:B261" si="28">CONCATENATE($C$4,"19",C$234,A237)</f>
        <v>PSR19801</v>
      </c>
      <c r="C237" s="39" t="s">
        <v>252</v>
      </c>
      <c r="D237" s="40">
        <v>6</v>
      </c>
      <c r="E237" s="85">
        <v>6</v>
      </c>
      <c r="F237" s="37">
        <v>6</v>
      </c>
      <c r="G237" s="37">
        <v>0</v>
      </c>
      <c r="H237" s="37">
        <v>0</v>
      </c>
      <c r="I237" s="37">
        <v>0</v>
      </c>
      <c r="J237" s="37"/>
      <c r="K237" s="37" t="s">
        <v>382</v>
      </c>
      <c r="L237" s="37"/>
      <c r="M237" s="37"/>
      <c r="N237" s="36"/>
      <c r="O237" s="37"/>
      <c r="P237" s="37"/>
      <c r="Q237" s="62"/>
      <c r="R237" s="92"/>
    </row>
    <row r="238" spans="1:18" ht="15" x14ac:dyDescent="0.2">
      <c r="A238" s="80" t="s">
        <v>195</v>
      </c>
      <c r="B238" s="81" t="str">
        <f t="shared" si="28"/>
        <v>PSR19802</v>
      </c>
      <c r="C238" s="39"/>
      <c r="D238" s="39"/>
      <c r="E238" s="85" t="str">
        <f t="shared" ref="E238:E261" si="29">IF(SUM(F238:J238)=0,"",SUM(F238:J238))</f>
        <v/>
      </c>
      <c r="F238" s="37"/>
      <c r="G238" s="37"/>
      <c r="H238" s="37"/>
      <c r="I238" s="37"/>
      <c r="J238" s="37"/>
      <c r="K238" s="37"/>
      <c r="L238" s="37"/>
      <c r="M238" s="37"/>
      <c r="N238" s="36"/>
      <c r="O238" s="37"/>
      <c r="P238" s="37"/>
      <c r="Q238" s="62"/>
      <c r="R238" s="92"/>
    </row>
    <row r="239" spans="1:18" ht="15" x14ac:dyDescent="0.2">
      <c r="A239" s="82" t="s">
        <v>196</v>
      </c>
      <c r="B239" s="81" t="str">
        <f t="shared" si="28"/>
        <v>PSR19803</v>
      </c>
      <c r="C239" s="39"/>
      <c r="D239" s="39"/>
      <c r="E239" s="85" t="str">
        <f t="shared" si="29"/>
        <v/>
      </c>
      <c r="F239" s="37"/>
      <c r="G239" s="37"/>
      <c r="H239" s="37"/>
      <c r="I239" s="37"/>
      <c r="J239" s="37"/>
      <c r="K239" s="37"/>
      <c r="L239" s="37"/>
      <c r="M239" s="37"/>
      <c r="N239" s="36"/>
      <c r="O239" s="37"/>
      <c r="P239" s="37"/>
      <c r="Q239" s="62"/>
      <c r="R239" s="92"/>
    </row>
    <row r="240" spans="1:18" ht="15" x14ac:dyDescent="0.2">
      <c r="A240" s="82" t="s">
        <v>197</v>
      </c>
      <c r="B240" s="81" t="str">
        <f t="shared" si="28"/>
        <v>PSR19804</v>
      </c>
      <c r="C240" s="39"/>
      <c r="D240" s="39"/>
      <c r="E240" s="85" t="str">
        <f t="shared" si="29"/>
        <v/>
      </c>
      <c r="F240" s="37"/>
      <c r="G240" s="37"/>
      <c r="H240" s="37"/>
      <c r="I240" s="37"/>
      <c r="J240" s="37"/>
      <c r="K240" s="37"/>
      <c r="L240" s="37"/>
      <c r="M240" s="37"/>
      <c r="N240" s="36"/>
      <c r="O240" s="37"/>
      <c r="P240" s="37"/>
      <c r="Q240" s="62"/>
      <c r="R240" s="92"/>
    </row>
    <row r="241" spans="1:18" ht="15" x14ac:dyDescent="0.2">
      <c r="A241" s="82" t="s">
        <v>198</v>
      </c>
      <c r="B241" s="81" t="str">
        <f t="shared" si="28"/>
        <v>PSR19805</v>
      </c>
      <c r="C241" s="39"/>
      <c r="D241" s="39"/>
      <c r="E241" s="85" t="str">
        <f t="shared" si="29"/>
        <v/>
      </c>
      <c r="F241" s="37"/>
      <c r="G241" s="37"/>
      <c r="H241" s="37"/>
      <c r="I241" s="37"/>
      <c r="J241" s="37"/>
      <c r="K241" s="37"/>
      <c r="L241" s="37"/>
      <c r="M241" s="37"/>
      <c r="N241" s="36"/>
      <c r="O241" s="37"/>
      <c r="P241" s="37"/>
      <c r="Q241" s="62"/>
      <c r="R241" s="92"/>
    </row>
    <row r="242" spans="1:18" ht="15" x14ac:dyDescent="0.2">
      <c r="A242" s="82" t="s">
        <v>199</v>
      </c>
      <c r="B242" s="81" t="str">
        <f t="shared" si="28"/>
        <v>PSR19806</v>
      </c>
      <c r="C242" s="39"/>
      <c r="D242" s="39"/>
      <c r="E242" s="85" t="str">
        <f t="shared" si="29"/>
        <v/>
      </c>
      <c r="F242" s="37"/>
      <c r="G242" s="37"/>
      <c r="H242" s="37"/>
      <c r="I242" s="37"/>
      <c r="J242" s="37"/>
      <c r="K242" s="37"/>
      <c r="L242" s="37"/>
      <c r="M242" s="37"/>
      <c r="N242" s="36"/>
      <c r="O242" s="37"/>
      <c r="P242" s="37"/>
      <c r="Q242" s="62"/>
      <c r="R242" s="92"/>
    </row>
    <row r="243" spans="1:18" ht="15" x14ac:dyDescent="0.2">
      <c r="A243" s="82" t="s">
        <v>200</v>
      </c>
      <c r="B243" s="81" t="str">
        <f t="shared" si="28"/>
        <v>PSR19807</v>
      </c>
      <c r="C243" s="39"/>
      <c r="D243" s="39"/>
      <c r="E243" s="85" t="str">
        <f t="shared" si="29"/>
        <v/>
      </c>
      <c r="F243" s="37"/>
      <c r="G243" s="37"/>
      <c r="H243" s="37"/>
      <c r="I243" s="37"/>
      <c r="J243" s="37"/>
      <c r="K243" s="37"/>
      <c r="L243" s="37"/>
      <c r="M243" s="37"/>
      <c r="N243" s="36"/>
      <c r="O243" s="37"/>
      <c r="P243" s="37"/>
      <c r="Q243" s="62"/>
      <c r="R243" s="92"/>
    </row>
    <row r="244" spans="1:18" ht="15" x14ac:dyDescent="0.2">
      <c r="A244" s="82" t="s">
        <v>201</v>
      </c>
      <c r="B244" s="81" t="str">
        <f t="shared" si="28"/>
        <v>PSR19808</v>
      </c>
      <c r="C244" s="39"/>
      <c r="D244" s="39"/>
      <c r="E244" s="85" t="str">
        <f t="shared" si="29"/>
        <v/>
      </c>
      <c r="F244" s="37"/>
      <c r="G244" s="37"/>
      <c r="H244" s="37"/>
      <c r="I244" s="37"/>
      <c r="J244" s="37"/>
      <c r="K244" s="37"/>
      <c r="L244" s="37"/>
      <c r="M244" s="37"/>
      <c r="N244" s="36"/>
      <c r="O244" s="37"/>
      <c r="P244" s="37"/>
      <c r="Q244" s="62"/>
      <c r="R244" s="92"/>
    </row>
    <row r="245" spans="1:18" ht="15" x14ac:dyDescent="0.2">
      <c r="A245" s="82" t="s">
        <v>202</v>
      </c>
      <c r="B245" s="81" t="str">
        <f t="shared" si="28"/>
        <v>PSR19809</v>
      </c>
      <c r="C245" s="39"/>
      <c r="D245" s="39"/>
      <c r="E245" s="85" t="str">
        <f t="shared" si="29"/>
        <v/>
      </c>
      <c r="F245" s="40"/>
      <c r="G245" s="40"/>
      <c r="H245" s="40"/>
      <c r="I245" s="40"/>
      <c r="J245" s="40"/>
      <c r="K245" s="40"/>
      <c r="L245" s="40"/>
      <c r="M245" s="40"/>
      <c r="N245" s="39"/>
      <c r="O245" s="40"/>
      <c r="P245" s="37"/>
      <c r="Q245" s="62"/>
      <c r="R245" s="92"/>
    </row>
    <row r="246" spans="1:18" ht="15" x14ac:dyDescent="0.2">
      <c r="A246" s="82" t="s">
        <v>203</v>
      </c>
      <c r="B246" s="81" t="str">
        <f t="shared" si="28"/>
        <v>PSR19810</v>
      </c>
      <c r="C246" s="39"/>
      <c r="D246" s="39"/>
      <c r="E246" s="85" t="str">
        <f t="shared" si="29"/>
        <v/>
      </c>
      <c r="F246" s="40"/>
      <c r="G246" s="40"/>
      <c r="H246" s="40"/>
      <c r="I246" s="40"/>
      <c r="J246" s="40"/>
      <c r="K246" s="40"/>
      <c r="L246" s="40"/>
      <c r="M246" s="40"/>
      <c r="N246" s="39"/>
      <c r="O246" s="40"/>
      <c r="P246" s="37"/>
      <c r="Q246" s="62"/>
      <c r="R246" s="92"/>
    </row>
    <row r="247" spans="1:18" ht="15" x14ac:dyDescent="0.2">
      <c r="A247" s="82" t="s">
        <v>204</v>
      </c>
      <c r="B247" s="81" t="str">
        <f t="shared" si="28"/>
        <v>PSR19811</v>
      </c>
      <c r="C247" s="39"/>
      <c r="D247" s="39"/>
      <c r="E247" s="85" t="str">
        <f t="shared" si="29"/>
        <v/>
      </c>
      <c r="F247" s="40"/>
      <c r="G247" s="40"/>
      <c r="H247" s="40"/>
      <c r="I247" s="40"/>
      <c r="J247" s="40"/>
      <c r="K247" s="40"/>
      <c r="L247" s="40"/>
      <c r="M247" s="40"/>
      <c r="N247" s="39"/>
      <c r="O247" s="40"/>
      <c r="P247" s="37"/>
      <c r="Q247" s="62"/>
      <c r="R247" s="92"/>
    </row>
    <row r="248" spans="1:18" ht="15" x14ac:dyDescent="0.2">
      <c r="A248" s="82" t="s">
        <v>205</v>
      </c>
      <c r="B248" s="81" t="str">
        <f t="shared" si="28"/>
        <v>PSR19812</v>
      </c>
      <c r="C248" s="39"/>
      <c r="D248" s="39"/>
      <c r="E248" s="85" t="str">
        <f t="shared" si="29"/>
        <v/>
      </c>
      <c r="F248" s="40"/>
      <c r="G248" s="40"/>
      <c r="H248" s="40"/>
      <c r="I248" s="40"/>
      <c r="J248" s="40"/>
      <c r="K248" s="40"/>
      <c r="L248" s="40"/>
      <c r="M248" s="40"/>
      <c r="N248" s="39"/>
      <c r="O248" s="40"/>
      <c r="P248" s="37"/>
      <c r="Q248" s="62"/>
      <c r="R248" s="92"/>
    </row>
    <row r="249" spans="1:18" ht="15" x14ac:dyDescent="0.2">
      <c r="A249" s="82" t="s">
        <v>206</v>
      </c>
      <c r="B249" s="81" t="str">
        <f t="shared" si="28"/>
        <v>PSR19813</v>
      </c>
      <c r="C249" s="39"/>
      <c r="D249" s="39"/>
      <c r="E249" s="85" t="str">
        <f t="shared" si="29"/>
        <v/>
      </c>
      <c r="F249" s="40"/>
      <c r="G249" s="40"/>
      <c r="H249" s="40"/>
      <c r="I249" s="40"/>
      <c r="J249" s="40"/>
      <c r="K249" s="40"/>
      <c r="L249" s="40"/>
      <c r="M249" s="40"/>
      <c r="N249" s="39"/>
      <c r="O249" s="40"/>
      <c r="P249" s="37"/>
      <c r="Q249" s="62"/>
      <c r="R249" s="92"/>
    </row>
    <row r="250" spans="1:18" ht="15" x14ac:dyDescent="0.2">
      <c r="A250" s="82" t="s">
        <v>207</v>
      </c>
      <c r="B250" s="81" t="str">
        <f t="shared" si="28"/>
        <v>PSR19814</v>
      </c>
      <c r="C250" s="39"/>
      <c r="D250" s="39"/>
      <c r="E250" s="85" t="str">
        <f t="shared" si="29"/>
        <v/>
      </c>
      <c r="F250" s="40"/>
      <c r="G250" s="40"/>
      <c r="H250" s="40"/>
      <c r="I250" s="40"/>
      <c r="J250" s="40"/>
      <c r="K250" s="40"/>
      <c r="L250" s="40"/>
      <c r="M250" s="40"/>
      <c r="N250" s="39"/>
      <c r="O250" s="40"/>
      <c r="P250" s="37"/>
      <c r="Q250" s="62"/>
      <c r="R250" s="92"/>
    </row>
    <row r="251" spans="1:18" ht="15" x14ac:dyDescent="0.2">
      <c r="A251" s="82" t="s">
        <v>208</v>
      </c>
      <c r="B251" s="81" t="str">
        <f t="shared" si="28"/>
        <v>PSR19815</v>
      </c>
      <c r="C251" s="39"/>
      <c r="D251" s="39"/>
      <c r="E251" s="85" t="str">
        <f t="shared" si="29"/>
        <v/>
      </c>
      <c r="F251" s="40"/>
      <c r="G251" s="40"/>
      <c r="H251" s="40"/>
      <c r="I251" s="40"/>
      <c r="J251" s="40"/>
      <c r="K251" s="40"/>
      <c r="L251" s="40"/>
      <c r="M251" s="40"/>
      <c r="N251" s="39"/>
      <c r="O251" s="40"/>
      <c r="P251" s="37"/>
      <c r="Q251" s="62"/>
      <c r="R251" s="92"/>
    </row>
    <row r="252" spans="1:18" ht="15" x14ac:dyDescent="0.2">
      <c r="A252" s="82" t="s">
        <v>209</v>
      </c>
      <c r="B252" s="81" t="str">
        <f t="shared" si="28"/>
        <v>PSR19816</v>
      </c>
      <c r="C252" s="39"/>
      <c r="D252" s="39"/>
      <c r="E252" s="85" t="str">
        <f t="shared" si="29"/>
        <v/>
      </c>
      <c r="F252" s="40"/>
      <c r="G252" s="40"/>
      <c r="H252" s="40"/>
      <c r="I252" s="40"/>
      <c r="J252" s="40"/>
      <c r="K252" s="40"/>
      <c r="L252" s="40"/>
      <c r="M252" s="40"/>
      <c r="N252" s="39"/>
      <c r="O252" s="40"/>
      <c r="P252" s="37"/>
      <c r="Q252" s="62"/>
      <c r="R252" s="92"/>
    </row>
    <row r="253" spans="1:18" ht="15" x14ac:dyDescent="0.2">
      <c r="A253" s="82" t="s">
        <v>210</v>
      </c>
      <c r="B253" s="81" t="str">
        <f t="shared" si="28"/>
        <v>PSR19817</v>
      </c>
      <c r="C253" s="39"/>
      <c r="D253" s="39"/>
      <c r="E253" s="85" t="str">
        <f t="shared" si="29"/>
        <v/>
      </c>
      <c r="F253" s="40"/>
      <c r="G253" s="40"/>
      <c r="H253" s="40"/>
      <c r="I253" s="40"/>
      <c r="J253" s="40"/>
      <c r="K253" s="40"/>
      <c r="L253" s="40"/>
      <c r="M253" s="40"/>
      <c r="N253" s="39"/>
      <c r="O253" s="40"/>
      <c r="P253" s="37"/>
      <c r="Q253" s="62"/>
      <c r="R253" s="92"/>
    </row>
    <row r="254" spans="1:18" ht="15" x14ac:dyDescent="0.2">
      <c r="A254" s="82" t="s">
        <v>211</v>
      </c>
      <c r="B254" s="81" t="str">
        <f t="shared" si="28"/>
        <v>PSR19818</v>
      </c>
      <c r="C254" s="39"/>
      <c r="D254" s="39"/>
      <c r="E254" s="85" t="str">
        <f t="shared" si="29"/>
        <v/>
      </c>
      <c r="F254" s="40"/>
      <c r="G254" s="40"/>
      <c r="H254" s="40"/>
      <c r="I254" s="40"/>
      <c r="J254" s="40"/>
      <c r="K254" s="40"/>
      <c r="L254" s="40"/>
      <c r="M254" s="40"/>
      <c r="N254" s="39"/>
      <c r="O254" s="40"/>
      <c r="P254" s="37"/>
      <c r="Q254" s="62"/>
      <c r="R254" s="92"/>
    </row>
    <row r="255" spans="1:18" ht="15" x14ac:dyDescent="0.2">
      <c r="A255" s="82" t="s">
        <v>212</v>
      </c>
      <c r="B255" s="81" t="str">
        <f t="shared" si="28"/>
        <v>PSR19819</v>
      </c>
      <c r="C255" s="38"/>
      <c r="D255" s="38"/>
      <c r="E255" s="85" t="str">
        <f t="shared" si="29"/>
        <v/>
      </c>
      <c r="F255" s="41"/>
      <c r="G255" s="41"/>
      <c r="H255" s="41"/>
      <c r="I255" s="41"/>
      <c r="J255" s="40"/>
      <c r="K255" s="40"/>
      <c r="L255" s="40"/>
      <c r="M255" s="40"/>
      <c r="N255" s="38"/>
      <c r="O255" s="40"/>
      <c r="P255" s="37"/>
      <c r="Q255" s="62"/>
      <c r="R255" s="92"/>
    </row>
    <row r="256" spans="1:18" ht="15" x14ac:dyDescent="0.2">
      <c r="A256" s="82" t="s">
        <v>213</v>
      </c>
      <c r="B256" s="81" t="str">
        <f t="shared" si="28"/>
        <v>PSR19820</v>
      </c>
      <c r="C256" s="38"/>
      <c r="D256" s="38"/>
      <c r="E256" s="85" t="str">
        <f t="shared" si="29"/>
        <v/>
      </c>
      <c r="F256" s="41"/>
      <c r="G256" s="41"/>
      <c r="H256" s="41"/>
      <c r="I256" s="41"/>
      <c r="J256" s="40"/>
      <c r="K256" s="40"/>
      <c r="L256" s="40"/>
      <c r="M256" s="40"/>
      <c r="N256" s="38"/>
      <c r="O256" s="40"/>
      <c r="P256" s="37"/>
      <c r="Q256" s="62"/>
      <c r="R256" s="92"/>
    </row>
    <row r="257" spans="1:18" ht="15" x14ac:dyDescent="0.2">
      <c r="A257" s="82" t="s">
        <v>214</v>
      </c>
      <c r="B257" s="81" t="str">
        <f t="shared" si="28"/>
        <v>PSR19821</v>
      </c>
      <c r="C257" s="38"/>
      <c r="D257" s="38"/>
      <c r="E257" s="85" t="str">
        <f t="shared" si="29"/>
        <v/>
      </c>
      <c r="F257" s="41"/>
      <c r="G257" s="41"/>
      <c r="H257" s="41"/>
      <c r="I257" s="41"/>
      <c r="J257" s="40"/>
      <c r="K257" s="40"/>
      <c r="L257" s="40"/>
      <c r="M257" s="40"/>
      <c r="N257" s="38"/>
      <c r="O257" s="40"/>
      <c r="P257" s="37"/>
      <c r="Q257" s="62"/>
      <c r="R257" s="92"/>
    </row>
    <row r="258" spans="1:18" ht="15" x14ac:dyDescent="0.2">
      <c r="A258" s="82" t="s">
        <v>215</v>
      </c>
      <c r="B258" s="81" t="str">
        <f t="shared" si="28"/>
        <v>PSR19822</v>
      </c>
      <c r="C258" s="38"/>
      <c r="D258" s="38"/>
      <c r="E258" s="85" t="str">
        <f t="shared" si="29"/>
        <v/>
      </c>
      <c r="F258" s="41"/>
      <c r="G258" s="41"/>
      <c r="H258" s="41"/>
      <c r="I258" s="41"/>
      <c r="J258" s="40"/>
      <c r="K258" s="40"/>
      <c r="L258" s="40"/>
      <c r="M258" s="40"/>
      <c r="N258" s="38"/>
      <c r="O258" s="40"/>
      <c r="P258" s="37"/>
      <c r="Q258" s="62"/>
      <c r="R258" s="92"/>
    </row>
    <row r="259" spans="1:18" ht="15" x14ac:dyDescent="0.2">
      <c r="A259" s="82" t="s">
        <v>216</v>
      </c>
      <c r="B259" s="81" t="str">
        <f t="shared" si="28"/>
        <v>PSR19823</v>
      </c>
      <c r="C259" s="38"/>
      <c r="D259" s="38"/>
      <c r="E259" s="85" t="str">
        <f t="shared" si="29"/>
        <v/>
      </c>
      <c r="F259" s="41"/>
      <c r="G259" s="41"/>
      <c r="H259" s="41"/>
      <c r="I259" s="41"/>
      <c r="J259" s="40"/>
      <c r="K259" s="40"/>
      <c r="L259" s="40"/>
      <c r="M259" s="40"/>
      <c r="N259" s="38"/>
      <c r="O259" s="40"/>
      <c r="P259" s="37"/>
      <c r="Q259" s="62"/>
      <c r="R259" s="92"/>
    </row>
    <row r="260" spans="1:18" ht="15" x14ac:dyDescent="0.2">
      <c r="A260" s="82" t="s">
        <v>217</v>
      </c>
      <c r="B260" s="81" t="str">
        <f t="shared" si="28"/>
        <v>PSR19824</v>
      </c>
      <c r="C260" s="38"/>
      <c r="D260" s="38"/>
      <c r="E260" s="85" t="str">
        <f t="shared" si="29"/>
        <v/>
      </c>
      <c r="F260" s="41"/>
      <c r="G260" s="41"/>
      <c r="H260" s="41"/>
      <c r="I260" s="41"/>
      <c r="J260" s="40"/>
      <c r="K260" s="40"/>
      <c r="L260" s="40"/>
      <c r="M260" s="40"/>
      <c r="N260" s="38"/>
      <c r="O260" s="40"/>
      <c r="P260" s="37"/>
      <c r="Q260" s="62"/>
      <c r="R260" s="92"/>
    </row>
    <row r="261" spans="1:18" ht="15" x14ac:dyDescent="0.2">
      <c r="A261" s="82" t="s">
        <v>218</v>
      </c>
      <c r="B261" s="81" t="str">
        <f t="shared" si="28"/>
        <v>PSR19825</v>
      </c>
      <c r="C261" s="38"/>
      <c r="D261" s="38"/>
      <c r="E261" s="85" t="str">
        <f t="shared" si="29"/>
        <v/>
      </c>
      <c r="F261" s="41"/>
      <c r="G261" s="41"/>
      <c r="H261" s="41"/>
      <c r="I261" s="41"/>
      <c r="J261" s="40"/>
      <c r="K261" s="40"/>
      <c r="L261" s="40"/>
      <c r="M261" s="40"/>
      <c r="N261" s="38"/>
      <c r="O261" s="40"/>
      <c r="P261" s="37"/>
      <c r="Q261" s="62"/>
      <c r="R261" s="92"/>
    </row>
    <row r="262" spans="1:18" x14ac:dyDescent="0.25">
      <c r="A262" s="64" t="s">
        <v>219</v>
      </c>
      <c r="B262" s="65"/>
      <c r="C262" s="29">
        <f>COUNTA(C237:C261)</f>
        <v>1</v>
      </c>
      <c r="D262" s="29"/>
      <c r="E262" s="30">
        <f t="shared" ref="E262:I262" si="30">SUM(E237:E261)</f>
        <v>6</v>
      </c>
      <c r="F262" s="30">
        <f t="shared" si="30"/>
        <v>6</v>
      </c>
      <c r="G262" s="30">
        <f t="shared" si="30"/>
        <v>0</v>
      </c>
      <c r="H262" s="30">
        <f t="shared" si="30"/>
        <v>0</v>
      </c>
      <c r="I262" s="30">
        <f t="shared" si="30"/>
        <v>0</v>
      </c>
      <c r="J262" s="30">
        <f t="shared" ref="J262:M262" si="31">COUNTIF(J237:J261,"=V")</f>
        <v>0</v>
      </c>
      <c r="K262" s="30">
        <f t="shared" si="31"/>
        <v>0</v>
      </c>
      <c r="L262" s="30">
        <f t="shared" si="31"/>
        <v>0</v>
      </c>
      <c r="M262" s="30">
        <f t="shared" si="31"/>
        <v>0</v>
      </c>
      <c r="N262" s="31"/>
      <c r="O262" s="30">
        <f>COUNTIF(O237:O261,"=V")</f>
        <v>0</v>
      </c>
      <c r="P262" s="30"/>
      <c r="Q262" s="75" t="s">
        <v>278</v>
      </c>
      <c r="R262" s="56">
        <f>SUMIF(R237:R261,"&lt;&gt;V",E237:E261)</f>
        <v>6</v>
      </c>
    </row>
    <row r="263" spans="1:18" ht="15" x14ac:dyDescent="0.2">
      <c r="J263" s="191" t="str">
        <f>IF(C262&lt;&gt;SUM(J262:M262),"Warning!! Pastikan hanya memilih salah satu jenis matakuliah atau Pastikan setiap matakuliah sudah memilih satu jenis matakuliah","")</f>
        <v>Warning!! Pastikan hanya memilih salah satu jenis matakuliah atau Pastikan setiap matakuliah sudah memilih satu jenis matakuliah</v>
      </c>
      <c r="K263" s="192"/>
      <c r="L263" s="192"/>
      <c r="M263" s="192"/>
    </row>
    <row r="264" spans="1:18" ht="15.75" customHeight="1" x14ac:dyDescent="0.2">
      <c r="J264" s="192"/>
      <c r="K264" s="192"/>
      <c r="L264" s="192"/>
      <c r="M264" s="192"/>
    </row>
    <row r="265" spans="1:18" ht="15.75" customHeight="1" x14ac:dyDescent="0.2">
      <c r="J265" s="192"/>
      <c r="K265" s="192"/>
      <c r="L265" s="192"/>
      <c r="M265" s="192"/>
    </row>
    <row r="266" spans="1:18" ht="15.75" customHeight="1" x14ac:dyDescent="0.2">
      <c r="A266" s="129" t="s">
        <v>263</v>
      </c>
    </row>
    <row r="267" spans="1:18" s="54" customFormat="1" ht="15.75" customHeight="1" x14ac:dyDescent="0.2">
      <c r="A267" s="129" t="s">
        <v>285</v>
      </c>
      <c r="B267" s="129"/>
      <c r="C267" s="129"/>
      <c r="D267" s="129"/>
      <c r="E267" s="129"/>
      <c r="R267" s="70"/>
    </row>
    <row r="268" spans="1:18" s="54" customFormat="1" ht="15.75" customHeight="1" x14ac:dyDescent="0.2">
      <c r="A268" s="129" t="s">
        <v>283</v>
      </c>
      <c r="B268" s="129"/>
      <c r="C268" s="129"/>
      <c r="D268" s="129"/>
      <c r="E268" s="129"/>
      <c r="R268" s="70"/>
    </row>
    <row r="269" spans="1:18" s="54" customFormat="1" ht="15.75" customHeight="1" x14ac:dyDescent="0.25">
      <c r="A269" s="143" t="s">
        <v>447</v>
      </c>
      <c r="B269" s="129"/>
      <c r="C269" s="129"/>
      <c r="D269" s="129"/>
      <c r="E269" s="129"/>
      <c r="R269" s="70"/>
    </row>
    <row r="270" spans="1:18" s="54" customFormat="1" ht="15.75" customHeight="1" x14ac:dyDescent="0.2">
      <c r="A270" s="129"/>
      <c r="B270" s="129"/>
      <c r="C270" s="129"/>
      <c r="D270" s="129"/>
      <c r="E270" s="129"/>
      <c r="R270" s="70"/>
    </row>
    <row r="271" spans="1:18" ht="15.75" customHeight="1" thickBot="1" x14ac:dyDescent="0.25"/>
    <row r="272" spans="1:18" ht="15.75" customHeight="1" thickBot="1" x14ac:dyDescent="0.25">
      <c r="A272" s="117" t="s">
        <v>264</v>
      </c>
      <c r="B272" s="118"/>
      <c r="C272" s="118"/>
      <c r="D272" s="118"/>
      <c r="E272" s="119"/>
    </row>
    <row r="273" spans="1:18" ht="15.75" customHeight="1" x14ac:dyDescent="0.2">
      <c r="A273" s="120" t="s">
        <v>265</v>
      </c>
      <c r="B273" s="121"/>
      <c r="C273" s="122"/>
      <c r="D273" s="122"/>
      <c r="E273" s="126">
        <v>6</v>
      </c>
      <c r="F273" s="68"/>
      <c r="G273" s="69"/>
    </row>
    <row r="274" spans="1:18" s="54" customFormat="1" ht="15.75" customHeight="1" thickBot="1" x14ac:dyDescent="0.25">
      <c r="A274" s="123"/>
      <c r="B274" s="124"/>
      <c r="C274" s="125"/>
      <c r="D274" s="125"/>
      <c r="E274" s="127"/>
      <c r="F274" s="68"/>
      <c r="G274" s="69"/>
      <c r="R274" s="70"/>
    </row>
    <row r="275" spans="1:18" ht="30" customHeight="1" x14ac:dyDescent="0.2">
      <c r="A275" s="93" t="s">
        <v>153</v>
      </c>
      <c r="B275" s="93" t="s">
        <v>182</v>
      </c>
      <c r="C275" s="93" t="s">
        <v>266</v>
      </c>
      <c r="D275" s="93"/>
      <c r="E275" s="93" t="s">
        <v>185</v>
      </c>
      <c r="F275" s="95" t="s">
        <v>282</v>
      </c>
    </row>
    <row r="276" spans="1:18" ht="15.75" customHeight="1" x14ac:dyDescent="0.2">
      <c r="A276" s="66">
        <v>1</v>
      </c>
      <c r="B276" s="73" t="s">
        <v>326</v>
      </c>
      <c r="C276" s="67" t="str">
        <f t="shared" ref="C276" si="32">IFERROR(VLOOKUP(B276,matakuliah,2,FALSE),"")</f>
        <v/>
      </c>
      <c r="D276" s="67"/>
      <c r="E276" s="66" t="str">
        <f t="shared" ref="E276" si="33">IFERROR(VLOOKUP(B276,matakuliah,3,FALSE),"")</f>
        <v/>
      </c>
      <c r="F276" s="73">
        <v>1</v>
      </c>
    </row>
    <row r="277" spans="1:18" ht="15.75" customHeight="1" x14ac:dyDescent="0.2">
      <c r="A277" s="66">
        <v>2</v>
      </c>
      <c r="B277" s="73" t="s">
        <v>327</v>
      </c>
      <c r="C277" s="67" t="str">
        <f t="shared" ref="C277:C296" si="34">IFERROR(VLOOKUP(B277,matakuliah,2,FALSE),"")</f>
        <v/>
      </c>
      <c r="D277" s="67"/>
      <c r="E277" s="66" t="str">
        <f t="shared" ref="E277:E296" si="35">IFERROR(VLOOKUP(B277,matakuliah,3,FALSE),"")</f>
        <v/>
      </c>
      <c r="F277" s="73">
        <v>1</v>
      </c>
      <c r="G277" s="98"/>
    </row>
    <row r="278" spans="1:18" ht="15.75" customHeight="1" x14ac:dyDescent="0.2">
      <c r="A278" s="66">
        <v>3</v>
      </c>
      <c r="B278" s="73" t="s">
        <v>328</v>
      </c>
      <c r="C278" s="67" t="str">
        <f t="shared" si="34"/>
        <v/>
      </c>
      <c r="D278" s="67"/>
      <c r="E278" s="66" t="str">
        <f t="shared" si="35"/>
        <v/>
      </c>
      <c r="F278" s="73">
        <v>1</v>
      </c>
      <c r="G278" s="98"/>
    </row>
    <row r="279" spans="1:18" ht="15.75" customHeight="1" x14ac:dyDescent="0.2">
      <c r="A279" s="66">
        <v>4</v>
      </c>
      <c r="B279" s="73" t="s">
        <v>307</v>
      </c>
      <c r="C279" s="67" t="str">
        <f t="shared" si="34"/>
        <v/>
      </c>
      <c r="D279" s="67"/>
      <c r="E279" s="66" t="str">
        <f t="shared" si="35"/>
        <v/>
      </c>
      <c r="F279" s="73">
        <v>1</v>
      </c>
      <c r="G279" s="98"/>
    </row>
    <row r="280" spans="1:18" ht="15.75" customHeight="1" x14ac:dyDescent="0.2">
      <c r="A280" s="66">
        <v>5</v>
      </c>
      <c r="B280" s="73" t="s">
        <v>308</v>
      </c>
      <c r="C280" s="67" t="str">
        <f t="shared" si="34"/>
        <v/>
      </c>
      <c r="D280" s="67"/>
      <c r="E280" s="66" t="str">
        <f t="shared" si="35"/>
        <v/>
      </c>
      <c r="F280" s="73">
        <v>1</v>
      </c>
      <c r="G280" s="98"/>
    </row>
    <row r="281" spans="1:18" ht="15.75" customHeight="1" x14ac:dyDescent="0.2">
      <c r="A281" s="66">
        <v>6</v>
      </c>
      <c r="B281" s="73" t="s">
        <v>309</v>
      </c>
      <c r="C281" s="67" t="str">
        <f t="shared" si="34"/>
        <v/>
      </c>
      <c r="D281" s="67"/>
      <c r="E281" s="66" t="str">
        <f t="shared" si="35"/>
        <v/>
      </c>
      <c r="F281" s="73">
        <v>1</v>
      </c>
      <c r="G281" s="98"/>
    </row>
    <row r="282" spans="1:18" ht="15.75" customHeight="1" x14ac:dyDescent="0.2">
      <c r="A282" s="66">
        <v>7</v>
      </c>
      <c r="B282" s="73" t="s">
        <v>314</v>
      </c>
      <c r="C282" s="67" t="str">
        <f t="shared" si="34"/>
        <v/>
      </c>
      <c r="D282" s="67"/>
      <c r="E282" s="66" t="str">
        <f t="shared" si="35"/>
        <v/>
      </c>
      <c r="F282" s="73">
        <v>1</v>
      </c>
      <c r="G282" s="98"/>
    </row>
    <row r="283" spans="1:18" s="98" customFormat="1" ht="15.75" customHeight="1" x14ac:dyDescent="0.2">
      <c r="A283" s="66">
        <v>8</v>
      </c>
      <c r="B283" s="73" t="s">
        <v>315</v>
      </c>
      <c r="C283" s="67" t="str">
        <f t="shared" ref="C283:C288" si="36">IFERROR(VLOOKUP(B283,matakuliah,2,FALSE),"")</f>
        <v/>
      </c>
      <c r="D283" s="67"/>
      <c r="E283" s="66" t="str">
        <f t="shared" ref="E283:E288" si="37">IFERROR(VLOOKUP(B283,matakuliah,3,FALSE),"")</f>
        <v/>
      </c>
      <c r="F283" s="73">
        <v>2</v>
      </c>
      <c r="R283" s="70"/>
    </row>
    <row r="284" spans="1:18" s="98" customFormat="1" ht="15.75" customHeight="1" x14ac:dyDescent="0.2">
      <c r="A284" s="66">
        <v>9</v>
      </c>
      <c r="B284" s="73" t="s">
        <v>316</v>
      </c>
      <c r="C284" s="67" t="str">
        <f t="shared" si="36"/>
        <v/>
      </c>
      <c r="D284" s="67"/>
      <c r="E284" s="66" t="str">
        <f t="shared" si="37"/>
        <v/>
      </c>
      <c r="F284" s="73">
        <v>2</v>
      </c>
      <c r="R284" s="70"/>
    </row>
    <row r="285" spans="1:18" s="98" customFormat="1" ht="15.75" customHeight="1" x14ac:dyDescent="0.2">
      <c r="A285" s="66">
        <v>10</v>
      </c>
      <c r="B285" s="73" t="s">
        <v>318</v>
      </c>
      <c r="C285" s="67" t="str">
        <f t="shared" si="36"/>
        <v/>
      </c>
      <c r="D285" s="67"/>
      <c r="E285" s="66" t="str">
        <f t="shared" si="37"/>
        <v/>
      </c>
      <c r="F285" s="73">
        <v>2</v>
      </c>
      <c r="R285" s="70"/>
    </row>
    <row r="286" spans="1:18" s="98" customFormat="1" ht="15.75" customHeight="1" x14ac:dyDescent="0.2">
      <c r="A286" s="66">
        <v>11</v>
      </c>
      <c r="B286" s="73" t="s">
        <v>319</v>
      </c>
      <c r="C286" s="67" t="str">
        <f t="shared" si="36"/>
        <v/>
      </c>
      <c r="D286" s="67"/>
      <c r="E286" s="66" t="str">
        <f t="shared" si="37"/>
        <v/>
      </c>
      <c r="F286" s="73">
        <v>2</v>
      </c>
      <c r="R286" s="70"/>
    </row>
    <row r="287" spans="1:18" s="98" customFormat="1" ht="15.75" customHeight="1" x14ac:dyDescent="0.2">
      <c r="A287" s="66">
        <v>12</v>
      </c>
      <c r="B287" s="73" t="s">
        <v>320</v>
      </c>
      <c r="C287" s="67" t="str">
        <f t="shared" si="36"/>
        <v/>
      </c>
      <c r="D287" s="67"/>
      <c r="E287" s="66" t="str">
        <f t="shared" si="37"/>
        <v/>
      </c>
      <c r="F287" s="73">
        <v>2</v>
      </c>
      <c r="R287" s="70"/>
    </row>
    <row r="288" spans="1:18" s="98" customFormat="1" ht="15.75" customHeight="1" x14ac:dyDescent="0.2">
      <c r="A288" s="66">
        <v>13</v>
      </c>
      <c r="B288" s="73" t="s">
        <v>329</v>
      </c>
      <c r="C288" s="67" t="str">
        <f t="shared" si="36"/>
        <v/>
      </c>
      <c r="D288" s="67"/>
      <c r="E288" s="66" t="str">
        <f t="shared" si="37"/>
        <v/>
      </c>
      <c r="F288" s="73">
        <v>2</v>
      </c>
      <c r="R288" s="70"/>
    </row>
    <row r="289" spans="1:18" s="54" customFormat="1" ht="15.75" customHeight="1" x14ac:dyDescent="0.2">
      <c r="A289" s="66">
        <v>14</v>
      </c>
      <c r="B289" s="73" t="s">
        <v>330</v>
      </c>
      <c r="C289" s="67" t="str">
        <f t="shared" si="34"/>
        <v/>
      </c>
      <c r="D289" s="67"/>
      <c r="E289" s="66" t="str">
        <f t="shared" si="35"/>
        <v/>
      </c>
      <c r="F289" s="73">
        <v>2</v>
      </c>
      <c r="R289" s="70"/>
    </row>
    <row r="290" spans="1:18" s="54" customFormat="1" ht="15.75" customHeight="1" x14ac:dyDescent="0.2">
      <c r="A290" s="66">
        <v>15</v>
      </c>
      <c r="B290" s="73" t="s">
        <v>331</v>
      </c>
      <c r="C290" s="67" t="str">
        <f t="shared" si="34"/>
        <v/>
      </c>
      <c r="D290" s="67"/>
      <c r="E290" s="66" t="str">
        <f t="shared" si="35"/>
        <v/>
      </c>
      <c r="F290" s="73">
        <v>3</v>
      </c>
      <c r="R290" s="70"/>
    </row>
    <row r="291" spans="1:18" s="54" customFormat="1" ht="15.75" customHeight="1" x14ac:dyDescent="0.2">
      <c r="A291" s="66">
        <v>16</v>
      </c>
      <c r="B291" s="73" t="s">
        <v>332</v>
      </c>
      <c r="C291" s="67" t="str">
        <f t="shared" si="34"/>
        <v/>
      </c>
      <c r="D291" s="67"/>
      <c r="E291" s="66" t="str">
        <f t="shared" si="35"/>
        <v/>
      </c>
      <c r="F291" s="73">
        <v>3</v>
      </c>
      <c r="R291" s="70"/>
    </row>
    <row r="292" spans="1:18" ht="15.75" customHeight="1" x14ac:dyDescent="0.2">
      <c r="A292" s="66">
        <v>17</v>
      </c>
      <c r="B292" s="73" t="s">
        <v>310</v>
      </c>
      <c r="C292" s="67" t="str">
        <f t="shared" si="34"/>
        <v/>
      </c>
      <c r="D292" s="67"/>
      <c r="E292" s="66" t="str">
        <f t="shared" si="35"/>
        <v/>
      </c>
      <c r="F292" s="73">
        <v>3</v>
      </c>
    </row>
    <row r="293" spans="1:18" ht="15.75" customHeight="1" x14ac:dyDescent="0.2">
      <c r="A293" s="66">
        <v>18</v>
      </c>
      <c r="B293" s="73" t="s">
        <v>311</v>
      </c>
      <c r="C293" s="67" t="str">
        <f t="shared" si="34"/>
        <v/>
      </c>
      <c r="D293" s="67"/>
      <c r="E293" s="66" t="str">
        <f t="shared" si="35"/>
        <v/>
      </c>
      <c r="F293" s="73">
        <v>3</v>
      </c>
    </row>
    <row r="294" spans="1:18" s="54" customFormat="1" ht="15.75" customHeight="1" x14ac:dyDescent="0.2">
      <c r="A294" s="66">
        <v>19</v>
      </c>
      <c r="B294" s="73" t="s">
        <v>312</v>
      </c>
      <c r="C294" s="67" t="str">
        <f t="shared" si="34"/>
        <v/>
      </c>
      <c r="D294" s="67"/>
      <c r="E294" s="66" t="str">
        <f t="shared" si="35"/>
        <v/>
      </c>
      <c r="F294" s="73">
        <v>3</v>
      </c>
      <c r="R294" s="70"/>
    </row>
    <row r="295" spans="1:18" s="54" customFormat="1" ht="15.75" customHeight="1" x14ac:dyDescent="0.2">
      <c r="A295" s="66">
        <v>20</v>
      </c>
      <c r="B295" s="73" t="s">
        <v>313</v>
      </c>
      <c r="C295" s="67" t="str">
        <f t="shared" si="34"/>
        <v/>
      </c>
      <c r="D295" s="67"/>
      <c r="E295" s="66" t="str">
        <f t="shared" si="35"/>
        <v/>
      </c>
      <c r="F295" s="73">
        <v>3</v>
      </c>
      <c r="R295" s="70"/>
    </row>
    <row r="296" spans="1:18" ht="15.75" customHeight="1" x14ac:dyDescent="0.2">
      <c r="A296" s="66">
        <v>21</v>
      </c>
      <c r="B296" s="73" t="s">
        <v>317</v>
      </c>
      <c r="C296" s="67" t="str">
        <f t="shared" si="34"/>
        <v/>
      </c>
      <c r="D296" s="67"/>
      <c r="E296" s="66" t="str">
        <f t="shared" si="35"/>
        <v/>
      </c>
      <c r="F296" s="73">
        <v>3</v>
      </c>
    </row>
    <row r="297" spans="1:18" ht="15.75" customHeight="1" x14ac:dyDescent="0.2">
      <c r="A297" s="71" t="s">
        <v>268</v>
      </c>
      <c r="B297" s="71"/>
      <c r="C297" s="71"/>
      <c r="D297" s="71"/>
      <c r="E297" s="72">
        <f>IFERROR(E273*E276,0)</f>
        <v>0</v>
      </c>
      <c r="F297" s="94"/>
    </row>
    <row r="299" spans="1:18" ht="15.75" customHeight="1" thickBot="1" x14ac:dyDescent="0.25"/>
    <row r="300" spans="1:18" ht="15.75" customHeight="1" thickBot="1" x14ac:dyDescent="0.25">
      <c r="A300" s="117" t="s">
        <v>267</v>
      </c>
      <c r="B300" s="118"/>
      <c r="C300" s="118"/>
      <c r="D300" s="118"/>
      <c r="E300" s="119"/>
    </row>
    <row r="301" spans="1:18" ht="15.75" customHeight="1" x14ac:dyDescent="0.2">
      <c r="A301" s="120" t="s">
        <v>265</v>
      </c>
      <c r="B301" s="121"/>
      <c r="C301" s="122"/>
      <c r="D301" s="122"/>
      <c r="E301" s="126">
        <v>1</v>
      </c>
    </row>
    <row r="302" spans="1:18" ht="15.75" customHeight="1" thickBot="1" x14ac:dyDescent="0.25">
      <c r="A302" s="123"/>
      <c r="B302" s="124"/>
      <c r="C302" s="125"/>
      <c r="D302" s="125"/>
      <c r="E302" s="127"/>
    </row>
    <row r="303" spans="1:18" ht="33.75" customHeight="1" x14ac:dyDescent="0.2">
      <c r="A303" s="96" t="s">
        <v>153</v>
      </c>
      <c r="B303" s="96" t="s">
        <v>182</v>
      </c>
      <c r="C303" s="96" t="s">
        <v>266</v>
      </c>
      <c r="D303" s="96"/>
      <c r="E303" s="96" t="s">
        <v>185</v>
      </c>
      <c r="F303" s="95" t="s">
        <v>282</v>
      </c>
    </row>
    <row r="304" spans="1:18" ht="15.75" customHeight="1" x14ac:dyDescent="0.2">
      <c r="A304" s="66">
        <v>1</v>
      </c>
      <c r="B304" s="73" t="s">
        <v>321</v>
      </c>
      <c r="C304" s="67" t="str">
        <f t="shared" ref="C304" si="38">IFERROR(VLOOKUP(B304,matakuliah,2,FALSE),"")</f>
        <v/>
      </c>
      <c r="D304" s="67"/>
      <c r="E304" s="66" t="str">
        <f t="shared" ref="E304" si="39">IFERROR(VLOOKUP(B304,matakuliah,3,FALSE),"")</f>
        <v/>
      </c>
      <c r="F304" s="73">
        <v>4</v>
      </c>
    </row>
    <row r="305" spans="1:18" ht="15.75" customHeight="1" x14ac:dyDescent="0.2">
      <c r="A305" s="66">
        <v>2</v>
      </c>
      <c r="B305" s="73" t="s">
        <v>322</v>
      </c>
      <c r="C305" s="67" t="str">
        <f t="shared" ref="C305:C310" si="40">IFERROR(VLOOKUP(B305,matakuliah,2,FALSE),"")</f>
        <v/>
      </c>
      <c r="D305" s="67"/>
      <c r="E305" s="66" t="str">
        <f t="shared" ref="E305:E310" si="41">IFERROR(VLOOKUP(B305,matakuliah,3,FALSE),"")</f>
        <v/>
      </c>
      <c r="F305" s="73">
        <v>4</v>
      </c>
    </row>
    <row r="306" spans="1:18" ht="15.75" customHeight="1" x14ac:dyDescent="0.2">
      <c r="A306" s="66">
        <v>3</v>
      </c>
      <c r="B306" s="73" t="s">
        <v>323</v>
      </c>
      <c r="C306" s="67" t="str">
        <f t="shared" si="40"/>
        <v/>
      </c>
      <c r="D306" s="67"/>
      <c r="E306" s="66" t="str">
        <f t="shared" si="41"/>
        <v/>
      </c>
      <c r="F306" s="73">
        <v>4</v>
      </c>
    </row>
    <row r="307" spans="1:18" ht="15.75" customHeight="1" x14ac:dyDescent="0.2">
      <c r="A307" s="66">
        <v>4</v>
      </c>
      <c r="B307" s="73" t="s">
        <v>324</v>
      </c>
      <c r="C307" s="67" t="str">
        <f t="shared" si="40"/>
        <v/>
      </c>
      <c r="D307" s="67"/>
      <c r="E307" s="66" t="str">
        <f t="shared" si="41"/>
        <v/>
      </c>
      <c r="F307" s="73">
        <v>4</v>
      </c>
    </row>
    <row r="308" spans="1:18" ht="15.75" customHeight="1" x14ac:dyDescent="0.2">
      <c r="A308" s="66">
        <v>5</v>
      </c>
      <c r="B308" s="73" t="s">
        <v>325</v>
      </c>
      <c r="C308" s="67" t="str">
        <f t="shared" si="40"/>
        <v/>
      </c>
      <c r="D308" s="67"/>
      <c r="E308" s="66" t="str">
        <f t="shared" si="41"/>
        <v/>
      </c>
      <c r="F308" s="73">
        <v>4</v>
      </c>
    </row>
    <row r="309" spans="1:18" ht="15.75" customHeight="1" x14ac:dyDescent="0.2">
      <c r="A309" s="66">
        <v>6</v>
      </c>
      <c r="B309" s="73" t="s">
        <v>333</v>
      </c>
      <c r="C309" s="67" t="str">
        <f t="shared" si="40"/>
        <v/>
      </c>
      <c r="D309" s="67"/>
      <c r="E309" s="66" t="str">
        <f t="shared" si="41"/>
        <v/>
      </c>
      <c r="F309" s="73">
        <v>4</v>
      </c>
    </row>
    <row r="310" spans="1:18" ht="15.75" customHeight="1" x14ac:dyDescent="0.2">
      <c r="A310" s="66">
        <v>7</v>
      </c>
      <c r="B310" s="73"/>
      <c r="C310" s="67" t="str">
        <f t="shared" si="40"/>
        <v/>
      </c>
      <c r="D310" s="67"/>
      <c r="E310" s="66" t="str">
        <f t="shared" si="41"/>
        <v/>
      </c>
      <c r="F310" s="73"/>
    </row>
    <row r="311" spans="1:18" ht="15.75" customHeight="1" x14ac:dyDescent="0.2">
      <c r="A311" s="66">
        <v>8</v>
      </c>
      <c r="B311" s="73"/>
      <c r="C311" s="67" t="str">
        <f t="shared" ref="C311:C324" si="42">IFERROR(VLOOKUP(B311,matakuliah,2,FALSE),"")</f>
        <v/>
      </c>
      <c r="D311" s="67"/>
      <c r="E311" s="66" t="str">
        <f t="shared" ref="E311:E324" si="43">IFERROR(VLOOKUP(B311,matakuliah,3,FALSE),"")</f>
        <v/>
      </c>
      <c r="F311" s="73"/>
    </row>
    <row r="312" spans="1:18" s="98" customFormat="1" ht="15.75" customHeight="1" x14ac:dyDescent="0.2">
      <c r="A312" s="66">
        <v>9</v>
      </c>
      <c r="B312" s="73"/>
      <c r="C312" s="67" t="str">
        <f t="shared" si="42"/>
        <v/>
      </c>
      <c r="D312" s="67"/>
      <c r="E312" s="66" t="str">
        <f t="shared" si="43"/>
        <v/>
      </c>
      <c r="F312" s="73"/>
      <c r="R312" s="70"/>
    </row>
    <row r="313" spans="1:18" s="98" customFormat="1" ht="15.75" customHeight="1" x14ac:dyDescent="0.2">
      <c r="A313" s="66">
        <v>10</v>
      </c>
      <c r="B313" s="73"/>
      <c r="C313" s="67" t="str">
        <f t="shared" si="42"/>
        <v/>
      </c>
      <c r="D313" s="67"/>
      <c r="E313" s="66" t="str">
        <f t="shared" si="43"/>
        <v/>
      </c>
      <c r="F313" s="73"/>
      <c r="R313" s="70"/>
    </row>
    <row r="314" spans="1:18" s="98" customFormat="1" ht="15.75" customHeight="1" x14ac:dyDescent="0.2">
      <c r="A314" s="66">
        <v>11</v>
      </c>
      <c r="B314" s="73"/>
      <c r="C314" s="67" t="str">
        <f t="shared" si="42"/>
        <v/>
      </c>
      <c r="D314" s="67"/>
      <c r="E314" s="66" t="str">
        <f t="shared" si="43"/>
        <v/>
      </c>
      <c r="F314" s="73"/>
      <c r="R314" s="70"/>
    </row>
    <row r="315" spans="1:18" s="98" customFormat="1" ht="15.75" customHeight="1" x14ac:dyDescent="0.2">
      <c r="A315" s="66">
        <v>12</v>
      </c>
      <c r="B315" s="73"/>
      <c r="C315" s="67" t="str">
        <f t="shared" si="42"/>
        <v/>
      </c>
      <c r="D315" s="67"/>
      <c r="E315" s="66" t="str">
        <f t="shared" si="43"/>
        <v/>
      </c>
      <c r="F315" s="73"/>
      <c r="R315" s="70"/>
    </row>
    <row r="316" spans="1:18" s="98" customFormat="1" ht="15.75" customHeight="1" x14ac:dyDescent="0.2">
      <c r="A316" s="66">
        <v>13</v>
      </c>
      <c r="B316" s="73"/>
      <c r="C316" s="67" t="str">
        <f t="shared" si="42"/>
        <v/>
      </c>
      <c r="D316" s="67"/>
      <c r="E316" s="66" t="str">
        <f t="shared" si="43"/>
        <v/>
      </c>
      <c r="F316" s="73"/>
      <c r="R316" s="70"/>
    </row>
    <row r="317" spans="1:18" s="98" customFormat="1" ht="15.75" customHeight="1" x14ac:dyDescent="0.2">
      <c r="A317" s="66">
        <v>14</v>
      </c>
      <c r="B317" s="73"/>
      <c r="C317" s="67" t="str">
        <f t="shared" si="42"/>
        <v/>
      </c>
      <c r="D317" s="67"/>
      <c r="E317" s="66" t="str">
        <f t="shared" si="43"/>
        <v/>
      </c>
      <c r="F317" s="73"/>
      <c r="R317" s="70"/>
    </row>
    <row r="318" spans="1:18" ht="15.75" customHeight="1" x14ac:dyDescent="0.2">
      <c r="A318" s="66">
        <v>15</v>
      </c>
      <c r="B318" s="73"/>
      <c r="C318" s="67" t="str">
        <f t="shared" si="42"/>
        <v/>
      </c>
      <c r="D318" s="67"/>
      <c r="E318" s="66" t="str">
        <f t="shared" si="43"/>
        <v/>
      </c>
      <c r="F318" s="73"/>
    </row>
    <row r="319" spans="1:18" ht="15.75" customHeight="1" x14ac:dyDescent="0.2">
      <c r="A319" s="66">
        <v>16</v>
      </c>
      <c r="B319" s="73"/>
      <c r="C319" s="67" t="str">
        <f t="shared" si="42"/>
        <v/>
      </c>
      <c r="D319" s="67"/>
      <c r="E319" s="66" t="str">
        <f t="shared" si="43"/>
        <v/>
      </c>
      <c r="F319" s="73"/>
    </row>
    <row r="320" spans="1:18" ht="15.75" customHeight="1" x14ac:dyDescent="0.2">
      <c r="A320" s="66">
        <v>17</v>
      </c>
      <c r="B320" s="73"/>
      <c r="C320" s="67" t="str">
        <f t="shared" si="42"/>
        <v/>
      </c>
      <c r="D320" s="67"/>
      <c r="E320" s="66" t="str">
        <f t="shared" si="43"/>
        <v/>
      </c>
      <c r="F320" s="73"/>
    </row>
    <row r="321" spans="1:6" ht="15.75" customHeight="1" x14ac:dyDescent="0.2">
      <c r="A321" s="66">
        <v>18</v>
      </c>
      <c r="B321" s="73"/>
      <c r="C321" s="67" t="str">
        <f t="shared" si="42"/>
        <v/>
      </c>
      <c r="D321" s="67"/>
      <c r="E321" s="66" t="str">
        <f t="shared" si="43"/>
        <v/>
      </c>
      <c r="F321" s="73"/>
    </row>
    <row r="322" spans="1:6" ht="15.75" customHeight="1" x14ac:dyDescent="0.2">
      <c r="A322" s="66">
        <v>19</v>
      </c>
      <c r="B322" s="73"/>
      <c r="C322" s="67" t="str">
        <f t="shared" si="42"/>
        <v/>
      </c>
      <c r="D322" s="67"/>
      <c r="E322" s="66" t="str">
        <f t="shared" si="43"/>
        <v/>
      </c>
      <c r="F322" s="73"/>
    </row>
    <row r="323" spans="1:6" ht="15.75" customHeight="1" x14ac:dyDescent="0.2">
      <c r="A323" s="66">
        <v>20</v>
      </c>
      <c r="B323" s="73"/>
      <c r="C323" s="67" t="str">
        <f t="shared" si="42"/>
        <v/>
      </c>
      <c r="D323" s="67"/>
      <c r="E323" s="66" t="str">
        <f t="shared" si="43"/>
        <v/>
      </c>
      <c r="F323" s="73"/>
    </row>
    <row r="324" spans="1:6" ht="15.75" customHeight="1" x14ac:dyDescent="0.2">
      <c r="A324" s="66">
        <v>21</v>
      </c>
      <c r="B324" s="73"/>
      <c r="C324" s="67" t="str">
        <f t="shared" si="42"/>
        <v/>
      </c>
      <c r="D324" s="67"/>
      <c r="E324" s="66" t="str">
        <f t="shared" si="43"/>
        <v/>
      </c>
      <c r="F324" s="73"/>
    </row>
    <row r="325" spans="1:6" ht="15.75" customHeight="1" x14ac:dyDescent="0.2">
      <c r="A325" s="71" t="s">
        <v>268</v>
      </c>
      <c r="B325" s="71"/>
      <c r="C325" s="71"/>
      <c r="D325" s="71"/>
      <c r="E325" s="72">
        <f>IFERROR(E301*E304,0)</f>
        <v>0</v>
      </c>
      <c r="F325" s="94"/>
    </row>
    <row r="327" spans="1:6" ht="15.75" customHeight="1" thickBot="1" x14ac:dyDescent="0.25"/>
    <row r="328" spans="1:6" ht="15.75" customHeight="1" thickBot="1" x14ac:dyDescent="0.25">
      <c r="A328" s="117" t="s">
        <v>269</v>
      </c>
      <c r="B328" s="118"/>
      <c r="C328" s="118"/>
      <c r="D328" s="118"/>
      <c r="E328" s="119"/>
    </row>
    <row r="329" spans="1:6" ht="15.75" customHeight="1" x14ac:dyDescent="0.2">
      <c r="A329" s="120" t="s">
        <v>265</v>
      </c>
      <c r="B329" s="121"/>
      <c r="C329" s="122"/>
      <c r="D329" s="122"/>
      <c r="E329" s="126">
        <v>0</v>
      </c>
    </row>
    <row r="330" spans="1:6" ht="15.75" customHeight="1" thickBot="1" x14ac:dyDescent="0.25">
      <c r="A330" s="123"/>
      <c r="B330" s="124"/>
      <c r="C330" s="125"/>
      <c r="D330" s="125"/>
      <c r="E330" s="127"/>
    </row>
    <row r="331" spans="1:6" ht="36" customHeight="1" x14ac:dyDescent="0.2">
      <c r="A331" s="96" t="s">
        <v>153</v>
      </c>
      <c r="B331" s="96" t="s">
        <v>182</v>
      </c>
      <c r="C331" s="96" t="s">
        <v>266</v>
      </c>
      <c r="D331" s="96"/>
      <c r="E331" s="96" t="s">
        <v>185</v>
      </c>
      <c r="F331" s="95" t="s">
        <v>282</v>
      </c>
    </row>
    <row r="332" spans="1:6" ht="15.75" customHeight="1" x14ac:dyDescent="0.2">
      <c r="A332" s="66">
        <v>1</v>
      </c>
      <c r="B332" s="73"/>
      <c r="C332" s="67" t="str">
        <f t="shared" ref="C332" si="44">IFERROR(VLOOKUP(B332,matakuliah,2,FALSE),"")</f>
        <v/>
      </c>
      <c r="D332" s="67"/>
      <c r="E332" s="66" t="str">
        <f t="shared" ref="E332" si="45">IFERROR(VLOOKUP(B332,matakuliah,3,FALSE),"")</f>
        <v/>
      </c>
      <c r="F332" s="73"/>
    </row>
    <row r="333" spans="1:6" ht="15.75" customHeight="1" x14ac:dyDescent="0.2">
      <c r="A333" s="66">
        <v>2</v>
      </c>
      <c r="B333" s="73"/>
      <c r="C333" s="67" t="str">
        <f t="shared" ref="C333:C346" si="46">IFERROR(VLOOKUP(B333,matakuliah,2,FALSE),"")</f>
        <v/>
      </c>
      <c r="D333" s="67"/>
      <c r="E333" s="66" t="str">
        <f t="shared" ref="E333:E346" si="47">IFERROR(VLOOKUP(B333,matakuliah,3,FALSE),"")</f>
        <v/>
      </c>
      <c r="F333" s="73"/>
    </row>
    <row r="334" spans="1:6" ht="15.75" customHeight="1" x14ac:dyDescent="0.2">
      <c r="A334" s="66">
        <v>3</v>
      </c>
      <c r="B334" s="73"/>
      <c r="C334" s="67" t="str">
        <f t="shared" si="46"/>
        <v/>
      </c>
      <c r="D334" s="67"/>
      <c r="E334" s="66" t="str">
        <f t="shared" si="47"/>
        <v/>
      </c>
      <c r="F334" s="73"/>
    </row>
    <row r="335" spans="1:6" ht="15.75" customHeight="1" x14ac:dyDescent="0.2">
      <c r="A335" s="66">
        <v>4</v>
      </c>
      <c r="B335" s="73"/>
      <c r="C335" s="67" t="str">
        <f t="shared" si="46"/>
        <v/>
      </c>
      <c r="D335" s="67"/>
      <c r="E335" s="66" t="str">
        <f t="shared" si="47"/>
        <v/>
      </c>
      <c r="F335" s="73"/>
    </row>
    <row r="336" spans="1:6" ht="15.75" customHeight="1" x14ac:dyDescent="0.2">
      <c r="A336" s="66">
        <v>5</v>
      </c>
      <c r="B336" s="73"/>
      <c r="C336" s="67" t="str">
        <f t="shared" si="46"/>
        <v/>
      </c>
      <c r="D336" s="67"/>
      <c r="E336" s="66" t="str">
        <f t="shared" si="47"/>
        <v/>
      </c>
      <c r="F336" s="73"/>
    </row>
    <row r="337" spans="1:6" ht="15.75" customHeight="1" x14ac:dyDescent="0.2">
      <c r="A337" s="66">
        <v>6</v>
      </c>
      <c r="B337" s="73"/>
      <c r="C337" s="67" t="str">
        <f t="shared" si="46"/>
        <v/>
      </c>
      <c r="D337" s="67"/>
      <c r="E337" s="66" t="str">
        <f t="shared" si="47"/>
        <v/>
      </c>
      <c r="F337" s="73"/>
    </row>
    <row r="338" spans="1:6" ht="15.75" customHeight="1" x14ac:dyDescent="0.2">
      <c r="A338" s="66">
        <v>7</v>
      </c>
      <c r="B338" s="73"/>
      <c r="C338" s="67" t="str">
        <f t="shared" si="46"/>
        <v/>
      </c>
      <c r="D338" s="67"/>
      <c r="E338" s="66" t="str">
        <f t="shared" si="47"/>
        <v/>
      </c>
      <c r="F338" s="73"/>
    </row>
    <row r="339" spans="1:6" ht="15.75" customHeight="1" x14ac:dyDescent="0.2">
      <c r="A339" s="66">
        <v>8</v>
      </c>
      <c r="B339" s="73"/>
      <c r="C339" s="67" t="str">
        <f t="shared" si="46"/>
        <v/>
      </c>
      <c r="D339" s="67"/>
      <c r="E339" s="66" t="str">
        <f t="shared" si="47"/>
        <v/>
      </c>
      <c r="F339" s="73"/>
    </row>
    <row r="340" spans="1:6" ht="15.75" customHeight="1" x14ac:dyDescent="0.2">
      <c r="A340" s="66">
        <v>9</v>
      </c>
      <c r="B340" s="73"/>
      <c r="C340" s="67" t="str">
        <f t="shared" si="46"/>
        <v/>
      </c>
      <c r="D340" s="67"/>
      <c r="E340" s="66" t="str">
        <f t="shared" si="47"/>
        <v/>
      </c>
      <c r="F340" s="73"/>
    </row>
    <row r="341" spans="1:6" ht="15.75" customHeight="1" x14ac:dyDescent="0.2">
      <c r="A341" s="66">
        <v>10</v>
      </c>
      <c r="B341" s="73"/>
      <c r="C341" s="67" t="str">
        <f t="shared" si="46"/>
        <v/>
      </c>
      <c r="D341" s="67"/>
      <c r="E341" s="66" t="str">
        <f t="shared" si="47"/>
        <v/>
      </c>
      <c r="F341" s="73"/>
    </row>
    <row r="342" spans="1:6" ht="15.75" customHeight="1" x14ac:dyDescent="0.2">
      <c r="A342" s="66">
        <v>11</v>
      </c>
      <c r="B342" s="73"/>
      <c r="C342" s="67" t="str">
        <f t="shared" si="46"/>
        <v/>
      </c>
      <c r="D342" s="67"/>
      <c r="E342" s="66" t="str">
        <f t="shared" si="47"/>
        <v/>
      </c>
      <c r="F342" s="73"/>
    </row>
    <row r="343" spans="1:6" ht="15.75" customHeight="1" x14ac:dyDescent="0.2">
      <c r="A343" s="66">
        <v>12</v>
      </c>
      <c r="B343" s="73"/>
      <c r="C343" s="67" t="str">
        <f t="shared" si="46"/>
        <v/>
      </c>
      <c r="D343" s="67"/>
      <c r="E343" s="66" t="str">
        <f t="shared" si="47"/>
        <v/>
      </c>
      <c r="F343" s="73"/>
    </row>
    <row r="344" spans="1:6" ht="15.75" customHeight="1" x14ac:dyDescent="0.2">
      <c r="A344" s="66">
        <v>13</v>
      </c>
      <c r="B344" s="73"/>
      <c r="C344" s="67" t="str">
        <f t="shared" si="46"/>
        <v/>
      </c>
      <c r="D344" s="67"/>
      <c r="E344" s="66" t="str">
        <f t="shared" si="47"/>
        <v/>
      </c>
      <c r="F344" s="73"/>
    </row>
    <row r="345" spans="1:6" ht="15.75" customHeight="1" x14ac:dyDescent="0.2">
      <c r="A345" s="66">
        <v>14</v>
      </c>
      <c r="B345" s="73"/>
      <c r="C345" s="67" t="str">
        <f t="shared" si="46"/>
        <v/>
      </c>
      <c r="D345" s="67"/>
      <c r="E345" s="66" t="str">
        <f t="shared" si="47"/>
        <v/>
      </c>
      <c r="F345" s="73"/>
    </row>
    <row r="346" spans="1:6" ht="15.75" customHeight="1" x14ac:dyDescent="0.2">
      <c r="A346" s="66">
        <v>15</v>
      </c>
      <c r="B346" s="73"/>
      <c r="C346" s="67" t="str">
        <f t="shared" si="46"/>
        <v/>
      </c>
      <c r="D346" s="67"/>
      <c r="E346" s="66" t="str">
        <f t="shared" si="47"/>
        <v/>
      </c>
      <c r="F346" s="73"/>
    </row>
    <row r="347" spans="1:6" ht="15.75" customHeight="1" x14ac:dyDescent="0.2">
      <c r="A347" s="71" t="s">
        <v>268</v>
      </c>
      <c r="B347" s="71"/>
      <c r="C347" s="71"/>
      <c r="D347" s="71"/>
      <c r="E347" s="72">
        <f>IFERROR(E329*E332,0)</f>
        <v>0</v>
      </c>
      <c r="F347" s="94"/>
    </row>
    <row r="349" spans="1:6" ht="15.75" customHeight="1" thickBot="1" x14ac:dyDescent="0.25"/>
    <row r="350" spans="1:6" ht="15.75" customHeight="1" thickBot="1" x14ac:dyDescent="0.25">
      <c r="A350" s="117" t="s">
        <v>270</v>
      </c>
      <c r="B350" s="118"/>
      <c r="C350" s="118"/>
      <c r="D350" s="118"/>
      <c r="E350" s="119"/>
    </row>
    <row r="351" spans="1:6" ht="15.75" customHeight="1" x14ac:dyDescent="0.2">
      <c r="A351" s="120" t="s">
        <v>265</v>
      </c>
      <c r="B351" s="121"/>
      <c r="C351" s="122"/>
      <c r="D351" s="122"/>
      <c r="E351" s="126">
        <v>0</v>
      </c>
    </row>
    <row r="352" spans="1:6" ht="15.75" customHeight="1" thickBot="1" x14ac:dyDescent="0.25">
      <c r="A352" s="123"/>
      <c r="B352" s="124"/>
      <c r="C352" s="125"/>
      <c r="D352" s="125"/>
      <c r="E352" s="127"/>
    </row>
    <row r="353" spans="1:18" ht="30.75" customHeight="1" x14ac:dyDescent="0.2">
      <c r="A353" s="96" t="s">
        <v>153</v>
      </c>
      <c r="B353" s="96" t="s">
        <v>182</v>
      </c>
      <c r="C353" s="96" t="s">
        <v>266</v>
      </c>
      <c r="D353" s="96"/>
      <c r="E353" s="96" t="s">
        <v>185</v>
      </c>
      <c r="F353" s="95" t="s">
        <v>282</v>
      </c>
    </row>
    <row r="354" spans="1:18" ht="15.75" customHeight="1" x14ac:dyDescent="0.2">
      <c r="A354" s="66">
        <v>1</v>
      </c>
      <c r="B354" s="73"/>
      <c r="C354" s="67" t="str">
        <f t="shared" ref="C354" si="48">IFERROR(VLOOKUP(B354,matakuliah,2,FALSE),"")</f>
        <v/>
      </c>
      <c r="D354" s="67"/>
      <c r="E354" s="66" t="str">
        <f t="shared" ref="E354" si="49">IFERROR(VLOOKUP(B354,matakuliah,3,FALSE),"")</f>
        <v/>
      </c>
      <c r="F354" s="73"/>
    </row>
    <row r="355" spans="1:18" ht="15.75" customHeight="1" x14ac:dyDescent="0.2">
      <c r="A355" s="66">
        <v>2</v>
      </c>
      <c r="B355" s="73"/>
      <c r="C355" s="67" t="str">
        <f t="shared" ref="C355:C374" si="50">IFERROR(VLOOKUP(B355,matakuliah,2,FALSE),"")</f>
        <v/>
      </c>
      <c r="D355" s="67"/>
      <c r="E355" s="66" t="str">
        <f t="shared" ref="E355:E374" si="51">IFERROR(VLOOKUP(B355,matakuliah,3,FALSE),"")</f>
        <v/>
      </c>
      <c r="F355" s="73"/>
    </row>
    <row r="356" spans="1:18" ht="15.75" customHeight="1" x14ac:dyDescent="0.2">
      <c r="A356" s="66">
        <v>3</v>
      </c>
      <c r="B356" s="73"/>
      <c r="C356" s="67" t="str">
        <f t="shared" si="50"/>
        <v/>
      </c>
      <c r="D356" s="67"/>
      <c r="E356" s="66" t="str">
        <f t="shared" si="51"/>
        <v/>
      </c>
      <c r="F356" s="73"/>
    </row>
    <row r="357" spans="1:18" ht="15.75" customHeight="1" x14ac:dyDescent="0.2">
      <c r="A357" s="66">
        <v>4</v>
      </c>
      <c r="B357" s="73"/>
      <c r="C357" s="67" t="str">
        <f t="shared" si="50"/>
        <v/>
      </c>
      <c r="D357" s="67"/>
      <c r="E357" s="66" t="str">
        <f t="shared" si="51"/>
        <v/>
      </c>
      <c r="F357" s="73"/>
    </row>
    <row r="358" spans="1:18" ht="15.75" customHeight="1" x14ac:dyDescent="0.2">
      <c r="A358" s="66">
        <v>5</v>
      </c>
      <c r="B358" s="73"/>
      <c r="C358" s="67" t="str">
        <f t="shared" si="50"/>
        <v/>
      </c>
      <c r="D358" s="67"/>
      <c r="E358" s="66" t="str">
        <f t="shared" si="51"/>
        <v/>
      </c>
      <c r="F358" s="73"/>
    </row>
    <row r="359" spans="1:18" ht="15.75" customHeight="1" x14ac:dyDescent="0.2">
      <c r="A359" s="66">
        <v>6</v>
      </c>
      <c r="B359" s="73"/>
      <c r="C359" s="67" t="str">
        <f t="shared" si="50"/>
        <v/>
      </c>
      <c r="D359" s="67"/>
      <c r="E359" s="66" t="str">
        <f t="shared" si="51"/>
        <v/>
      </c>
      <c r="F359" s="73"/>
    </row>
    <row r="360" spans="1:18" ht="15.75" customHeight="1" x14ac:dyDescent="0.2">
      <c r="A360" s="66">
        <v>7</v>
      </c>
      <c r="B360" s="73"/>
      <c r="C360" s="67" t="str">
        <f t="shared" si="50"/>
        <v/>
      </c>
      <c r="D360" s="67"/>
      <c r="E360" s="66" t="str">
        <f t="shared" si="51"/>
        <v/>
      </c>
      <c r="F360" s="73"/>
    </row>
    <row r="361" spans="1:18" ht="15.75" customHeight="1" x14ac:dyDescent="0.2">
      <c r="A361" s="66">
        <v>8</v>
      </c>
      <c r="B361" s="73"/>
      <c r="C361" s="67" t="str">
        <f t="shared" si="50"/>
        <v/>
      </c>
      <c r="D361" s="67"/>
      <c r="E361" s="66" t="str">
        <f t="shared" si="51"/>
        <v/>
      </c>
      <c r="F361" s="73"/>
    </row>
    <row r="362" spans="1:18" ht="15.75" customHeight="1" x14ac:dyDescent="0.2">
      <c r="A362" s="66">
        <v>9</v>
      </c>
      <c r="B362" s="73"/>
      <c r="C362" s="67" t="str">
        <f t="shared" si="50"/>
        <v/>
      </c>
      <c r="D362" s="67"/>
      <c r="E362" s="66" t="str">
        <f t="shared" si="51"/>
        <v/>
      </c>
      <c r="F362" s="73"/>
    </row>
    <row r="363" spans="1:18" ht="15.75" customHeight="1" x14ac:dyDescent="0.2">
      <c r="A363" s="66">
        <v>10</v>
      </c>
      <c r="B363" s="73"/>
      <c r="C363" s="67" t="str">
        <f t="shared" si="50"/>
        <v/>
      </c>
      <c r="D363" s="67"/>
      <c r="E363" s="66" t="str">
        <f t="shared" si="51"/>
        <v/>
      </c>
      <c r="F363" s="73"/>
    </row>
    <row r="364" spans="1:18" ht="15.75" customHeight="1" x14ac:dyDescent="0.2">
      <c r="A364" s="66">
        <v>11</v>
      </c>
      <c r="B364" s="73"/>
      <c r="C364" s="67" t="str">
        <f t="shared" si="50"/>
        <v/>
      </c>
      <c r="D364" s="67"/>
      <c r="E364" s="66" t="str">
        <f t="shared" si="51"/>
        <v/>
      </c>
      <c r="F364" s="73"/>
    </row>
    <row r="365" spans="1:18" ht="15.75" customHeight="1" x14ac:dyDescent="0.2">
      <c r="A365" s="66">
        <v>12</v>
      </c>
      <c r="B365" s="73"/>
      <c r="C365" s="67" t="str">
        <f t="shared" si="50"/>
        <v/>
      </c>
      <c r="D365" s="67"/>
      <c r="E365" s="66" t="str">
        <f t="shared" si="51"/>
        <v/>
      </c>
      <c r="F365" s="73"/>
    </row>
    <row r="366" spans="1:18" ht="15.75" customHeight="1" x14ac:dyDescent="0.2">
      <c r="A366" s="66">
        <v>13</v>
      </c>
      <c r="B366" s="73"/>
      <c r="C366" s="67" t="str">
        <f t="shared" si="50"/>
        <v/>
      </c>
      <c r="D366" s="67"/>
      <c r="E366" s="66" t="str">
        <f t="shared" si="51"/>
        <v/>
      </c>
      <c r="F366" s="73"/>
    </row>
    <row r="367" spans="1:18" ht="15.75" customHeight="1" x14ac:dyDescent="0.2">
      <c r="A367" s="66">
        <v>14</v>
      </c>
      <c r="B367" s="73"/>
      <c r="C367" s="67" t="str">
        <f t="shared" si="50"/>
        <v/>
      </c>
      <c r="D367" s="67"/>
      <c r="E367" s="66" t="str">
        <f t="shared" si="51"/>
        <v/>
      </c>
      <c r="F367" s="73"/>
    </row>
    <row r="368" spans="1:18" s="98" customFormat="1" ht="15.75" customHeight="1" x14ac:dyDescent="0.2">
      <c r="A368" s="66">
        <v>15</v>
      </c>
      <c r="B368" s="73"/>
      <c r="C368" s="67" t="str">
        <f t="shared" si="50"/>
        <v/>
      </c>
      <c r="D368" s="67"/>
      <c r="E368" s="66" t="str">
        <f t="shared" si="51"/>
        <v/>
      </c>
      <c r="F368" s="73"/>
      <c r="R368" s="70"/>
    </row>
    <row r="369" spans="1:18" s="98" customFormat="1" ht="15.75" customHeight="1" x14ac:dyDescent="0.2">
      <c r="A369" s="66">
        <v>16</v>
      </c>
      <c r="B369" s="73"/>
      <c r="C369" s="67" t="str">
        <f t="shared" si="50"/>
        <v/>
      </c>
      <c r="D369" s="67"/>
      <c r="E369" s="66" t="str">
        <f t="shared" si="51"/>
        <v/>
      </c>
      <c r="F369" s="73"/>
      <c r="R369" s="70"/>
    </row>
    <row r="370" spans="1:18" s="98" customFormat="1" ht="15.75" customHeight="1" x14ac:dyDescent="0.2">
      <c r="A370" s="66">
        <v>17</v>
      </c>
      <c r="B370" s="73"/>
      <c r="C370" s="67" t="str">
        <f t="shared" si="50"/>
        <v/>
      </c>
      <c r="D370" s="67"/>
      <c r="E370" s="66" t="str">
        <f t="shared" si="51"/>
        <v/>
      </c>
      <c r="F370" s="73"/>
      <c r="R370" s="70"/>
    </row>
    <row r="371" spans="1:18" s="98" customFormat="1" ht="15.75" customHeight="1" x14ac:dyDescent="0.2">
      <c r="A371" s="66">
        <v>18</v>
      </c>
      <c r="B371" s="73"/>
      <c r="C371" s="67" t="str">
        <f t="shared" si="50"/>
        <v/>
      </c>
      <c r="D371" s="67"/>
      <c r="E371" s="66" t="str">
        <f t="shared" si="51"/>
        <v/>
      </c>
      <c r="F371" s="73"/>
      <c r="R371" s="70"/>
    </row>
    <row r="372" spans="1:18" s="98" customFormat="1" ht="15.75" customHeight="1" x14ac:dyDescent="0.2">
      <c r="A372" s="66">
        <v>19</v>
      </c>
      <c r="B372" s="73"/>
      <c r="C372" s="67" t="str">
        <f t="shared" si="50"/>
        <v/>
      </c>
      <c r="D372" s="67"/>
      <c r="E372" s="66" t="str">
        <f t="shared" si="51"/>
        <v/>
      </c>
      <c r="F372" s="73"/>
      <c r="R372" s="70"/>
    </row>
    <row r="373" spans="1:18" s="98" customFormat="1" ht="15.75" customHeight="1" x14ac:dyDescent="0.2">
      <c r="A373" s="66">
        <v>20</v>
      </c>
      <c r="B373" s="73"/>
      <c r="C373" s="67" t="str">
        <f t="shared" si="50"/>
        <v/>
      </c>
      <c r="D373" s="67"/>
      <c r="E373" s="66" t="str">
        <f t="shared" si="51"/>
        <v/>
      </c>
      <c r="F373" s="73"/>
      <c r="R373" s="70"/>
    </row>
    <row r="374" spans="1:18" ht="15.75" customHeight="1" x14ac:dyDescent="0.2">
      <c r="A374" s="66">
        <v>21</v>
      </c>
      <c r="B374" s="73"/>
      <c r="C374" s="67" t="str">
        <f t="shared" si="50"/>
        <v/>
      </c>
      <c r="D374" s="67"/>
      <c r="E374" s="66" t="str">
        <f t="shared" si="51"/>
        <v/>
      </c>
      <c r="F374" s="73"/>
    </row>
    <row r="375" spans="1:18" ht="15.75" customHeight="1" x14ac:dyDescent="0.2">
      <c r="A375" s="71" t="s">
        <v>268</v>
      </c>
      <c r="B375" s="71"/>
      <c r="C375" s="71"/>
      <c r="D375" s="71"/>
      <c r="E375" s="72">
        <f>IFERROR(E351*E354,0)</f>
        <v>0</v>
      </c>
      <c r="F375" s="94"/>
    </row>
    <row r="377" spans="1:18" ht="15.75" customHeight="1" thickBot="1" x14ac:dyDescent="0.25"/>
    <row r="378" spans="1:18" ht="15.75" customHeight="1" thickBot="1" x14ac:dyDescent="0.25">
      <c r="A378" s="117" t="s">
        <v>271</v>
      </c>
      <c r="B378" s="118"/>
      <c r="C378" s="118"/>
      <c r="D378" s="118"/>
      <c r="E378" s="119"/>
    </row>
    <row r="379" spans="1:18" ht="15.75" customHeight="1" x14ac:dyDescent="0.2">
      <c r="A379" s="120" t="s">
        <v>265</v>
      </c>
      <c r="B379" s="121"/>
      <c r="C379" s="122"/>
      <c r="D379" s="122"/>
      <c r="E379" s="126">
        <v>0</v>
      </c>
    </row>
    <row r="380" spans="1:18" ht="15.75" customHeight="1" thickBot="1" x14ac:dyDescent="0.25">
      <c r="A380" s="123"/>
      <c r="B380" s="124"/>
      <c r="C380" s="125"/>
      <c r="D380" s="125"/>
      <c r="E380" s="127"/>
    </row>
    <row r="381" spans="1:18" ht="37.5" customHeight="1" x14ac:dyDescent="0.2">
      <c r="A381" s="96" t="s">
        <v>153</v>
      </c>
      <c r="B381" s="96" t="s">
        <v>182</v>
      </c>
      <c r="C381" s="96" t="s">
        <v>266</v>
      </c>
      <c r="D381" s="96"/>
      <c r="E381" s="96" t="s">
        <v>185</v>
      </c>
      <c r="F381" s="95" t="s">
        <v>282</v>
      </c>
    </row>
    <row r="382" spans="1:18" ht="15.75" customHeight="1" x14ac:dyDescent="0.2">
      <c r="A382" s="66">
        <v>1</v>
      </c>
      <c r="B382" s="73"/>
      <c r="C382" s="67" t="str">
        <f t="shared" ref="C382" si="52">IFERROR(VLOOKUP(B382,matakuliah,2,FALSE),"")</f>
        <v/>
      </c>
      <c r="D382" s="67"/>
      <c r="E382" s="66" t="str">
        <f t="shared" ref="E382" si="53">IFERROR(VLOOKUP(B382,matakuliah,3,FALSE),"")</f>
        <v/>
      </c>
      <c r="F382" s="73"/>
    </row>
    <row r="383" spans="1:18" ht="15.75" customHeight="1" x14ac:dyDescent="0.2">
      <c r="A383" s="66">
        <v>2</v>
      </c>
      <c r="B383" s="73"/>
      <c r="C383" s="67" t="str">
        <f t="shared" ref="C383:C396" si="54">IFERROR(VLOOKUP(B383,matakuliah,2,FALSE),"")</f>
        <v/>
      </c>
      <c r="D383" s="67"/>
      <c r="E383" s="66" t="str">
        <f t="shared" ref="E383:E396" si="55">IFERROR(VLOOKUP(B383,matakuliah,3,FALSE),"")</f>
        <v/>
      </c>
      <c r="F383" s="73"/>
    </row>
    <row r="384" spans="1:18" ht="15.75" customHeight="1" x14ac:dyDescent="0.2">
      <c r="A384" s="66">
        <v>3</v>
      </c>
      <c r="B384" s="73"/>
      <c r="C384" s="67" t="str">
        <f t="shared" si="54"/>
        <v/>
      </c>
      <c r="D384" s="67"/>
      <c r="E384" s="66" t="str">
        <f t="shared" si="55"/>
        <v/>
      </c>
      <c r="F384" s="73"/>
    </row>
    <row r="385" spans="1:6" ht="15.75" customHeight="1" x14ac:dyDescent="0.2">
      <c r="A385" s="66">
        <v>4</v>
      </c>
      <c r="B385" s="73"/>
      <c r="C385" s="67" t="str">
        <f t="shared" si="54"/>
        <v/>
      </c>
      <c r="D385" s="67"/>
      <c r="E385" s="66" t="str">
        <f t="shared" si="55"/>
        <v/>
      </c>
      <c r="F385" s="73"/>
    </row>
    <row r="386" spans="1:6" ht="15.75" customHeight="1" x14ac:dyDescent="0.2">
      <c r="A386" s="66">
        <v>5</v>
      </c>
      <c r="B386" s="73"/>
      <c r="C386" s="67" t="str">
        <f t="shared" si="54"/>
        <v/>
      </c>
      <c r="D386" s="67"/>
      <c r="E386" s="66" t="str">
        <f t="shared" si="55"/>
        <v/>
      </c>
      <c r="F386" s="73"/>
    </row>
    <row r="387" spans="1:6" ht="15.75" customHeight="1" x14ac:dyDescent="0.2">
      <c r="A387" s="66">
        <v>6</v>
      </c>
      <c r="B387" s="73"/>
      <c r="C387" s="67" t="str">
        <f t="shared" si="54"/>
        <v/>
      </c>
      <c r="D387" s="67"/>
      <c r="E387" s="66" t="str">
        <f t="shared" si="55"/>
        <v/>
      </c>
      <c r="F387" s="73"/>
    </row>
    <row r="388" spans="1:6" ht="15.75" customHeight="1" x14ac:dyDescent="0.2">
      <c r="A388" s="66">
        <v>7</v>
      </c>
      <c r="B388" s="73"/>
      <c r="C388" s="67" t="str">
        <f t="shared" si="54"/>
        <v/>
      </c>
      <c r="D388" s="67"/>
      <c r="E388" s="66" t="str">
        <f t="shared" si="55"/>
        <v/>
      </c>
      <c r="F388" s="73"/>
    </row>
    <row r="389" spans="1:6" ht="15.75" customHeight="1" x14ac:dyDescent="0.2">
      <c r="A389" s="66">
        <v>8</v>
      </c>
      <c r="B389" s="73"/>
      <c r="C389" s="67" t="str">
        <f t="shared" si="54"/>
        <v/>
      </c>
      <c r="D389" s="67"/>
      <c r="E389" s="66" t="str">
        <f t="shared" si="55"/>
        <v/>
      </c>
      <c r="F389" s="73"/>
    </row>
    <row r="390" spans="1:6" ht="15.75" customHeight="1" x14ac:dyDescent="0.2">
      <c r="A390" s="66">
        <v>9</v>
      </c>
      <c r="B390" s="73"/>
      <c r="C390" s="67" t="str">
        <f t="shared" si="54"/>
        <v/>
      </c>
      <c r="D390" s="67"/>
      <c r="E390" s="66" t="str">
        <f t="shared" si="55"/>
        <v/>
      </c>
      <c r="F390" s="73"/>
    </row>
    <row r="391" spans="1:6" ht="15.75" customHeight="1" x14ac:dyDescent="0.2">
      <c r="A391" s="66">
        <v>10</v>
      </c>
      <c r="B391" s="73"/>
      <c r="C391" s="67" t="str">
        <f t="shared" si="54"/>
        <v/>
      </c>
      <c r="D391" s="67"/>
      <c r="E391" s="66" t="str">
        <f t="shared" si="55"/>
        <v/>
      </c>
      <c r="F391" s="73"/>
    </row>
    <row r="392" spans="1:6" ht="15.75" customHeight="1" x14ac:dyDescent="0.2">
      <c r="A392" s="66">
        <v>11</v>
      </c>
      <c r="B392" s="73"/>
      <c r="C392" s="67" t="str">
        <f t="shared" si="54"/>
        <v/>
      </c>
      <c r="D392" s="67"/>
      <c r="E392" s="66" t="str">
        <f t="shared" si="55"/>
        <v/>
      </c>
      <c r="F392" s="73"/>
    </row>
    <row r="393" spans="1:6" ht="15.75" customHeight="1" x14ac:dyDescent="0.2">
      <c r="A393" s="66">
        <v>12</v>
      </c>
      <c r="B393" s="73"/>
      <c r="C393" s="67" t="str">
        <f t="shared" si="54"/>
        <v/>
      </c>
      <c r="D393" s="67"/>
      <c r="E393" s="66" t="str">
        <f t="shared" si="55"/>
        <v/>
      </c>
      <c r="F393" s="73"/>
    </row>
    <row r="394" spans="1:6" ht="15.75" customHeight="1" x14ac:dyDescent="0.2">
      <c r="A394" s="66">
        <v>13</v>
      </c>
      <c r="B394" s="73"/>
      <c r="C394" s="67" t="str">
        <f t="shared" si="54"/>
        <v/>
      </c>
      <c r="D394" s="67"/>
      <c r="E394" s="66" t="str">
        <f t="shared" si="55"/>
        <v/>
      </c>
      <c r="F394" s="73"/>
    </row>
    <row r="395" spans="1:6" ht="15.75" customHeight="1" x14ac:dyDescent="0.2">
      <c r="A395" s="66">
        <v>14</v>
      </c>
      <c r="B395" s="73"/>
      <c r="C395" s="67" t="str">
        <f t="shared" si="54"/>
        <v/>
      </c>
      <c r="D395" s="67"/>
      <c r="E395" s="66" t="str">
        <f t="shared" si="55"/>
        <v/>
      </c>
      <c r="F395" s="73"/>
    </row>
    <row r="396" spans="1:6" ht="15.75" customHeight="1" x14ac:dyDescent="0.2">
      <c r="A396" s="66">
        <v>15</v>
      </c>
      <c r="B396" s="73"/>
      <c r="C396" s="67" t="str">
        <f t="shared" si="54"/>
        <v/>
      </c>
      <c r="D396" s="67"/>
      <c r="E396" s="66" t="str">
        <f t="shared" si="55"/>
        <v/>
      </c>
      <c r="F396" s="73"/>
    </row>
    <row r="397" spans="1:6" ht="15.75" customHeight="1" x14ac:dyDescent="0.2">
      <c r="A397" s="71" t="s">
        <v>268</v>
      </c>
      <c r="B397" s="71"/>
      <c r="C397" s="71"/>
      <c r="D397" s="71"/>
      <c r="E397" s="72">
        <f>IFERROR(E379*E382,0)</f>
        <v>0</v>
      </c>
      <c r="F397" s="94"/>
    </row>
    <row r="399" spans="1:6" ht="15.75" customHeight="1" thickBot="1" x14ac:dyDescent="0.25"/>
    <row r="400" spans="1:6" ht="15.75" customHeight="1" thickBot="1" x14ac:dyDescent="0.25">
      <c r="A400" s="117" t="s">
        <v>272</v>
      </c>
      <c r="B400" s="118"/>
      <c r="C400" s="118"/>
      <c r="D400" s="118"/>
      <c r="E400" s="119"/>
    </row>
    <row r="401" spans="1:6" ht="15.75" customHeight="1" x14ac:dyDescent="0.2">
      <c r="A401" s="120" t="s">
        <v>265</v>
      </c>
      <c r="B401" s="121"/>
      <c r="C401" s="122"/>
      <c r="D401" s="122"/>
      <c r="E401" s="126">
        <v>0</v>
      </c>
    </row>
    <row r="402" spans="1:6" ht="15.75" customHeight="1" thickBot="1" x14ac:dyDescent="0.25">
      <c r="A402" s="123"/>
      <c r="B402" s="124"/>
      <c r="C402" s="125"/>
      <c r="D402" s="125"/>
      <c r="E402" s="127"/>
    </row>
    <row r="403" spans="1:6" ht="33" customHeight="1" x14ac:dyDescent="0.2">
      <c r="A403" s="96" t="s">
        <v>153</v>
      </c>
      <c r="B403" s="96" t="s">
        <v>182</v>
      </c>
      <c r="C403" s="96" t="s">
        <v>266</v>
      </c>
      <c r="D403" s="96"/>
      <c r="E403" s="96" t="s">
        <v>185</v>
      </c>
      <c r="F403" s="95" t="s">
        <v>282</v>
      </c>
    </row>
    <row r="404" spans="1:6" ht="15.75" customHeight="1" x14ac:dyDescent="0.2">
      <c r="A404" s="66">
        <v>1</v>
      </c>
      <c r="B404" s="73"/>
      <c r="C404" s="67" t="str">
        <f t="shared" ref="C404" si="56">IFERROR(VLOOKUP(B404,matakuliah,2,FALSE),"")</f>
        <v/>
      </c>
      <c r="D404" s="67"/>
      <c r="E404" s="66" t="str">
        <f t="shared" ref="E404" si="57">IFERROR(VLOOKUP(B404,matakuliah,3,FALSE),"")</f>
        <v/>
      </c>
      <c r="F404" s="73"/>
    </row>
    <row r="405" spans="1:6" ht="15.75" customHeight="1" x14ac:dyDescent="0.2">
      <c r="A405" s="66">
        <v>2</v>
      </c>
      <c r="B405" s="73"/>
      <c r="C405" s="67" t="str">
        <f t="shared" ref="C405:C418" si="58">IFERROR(VLOOKUP(B405,matakuliah,2,FALSE),"")</f>
        <v/>
      </c>
      <c r="D405" s="67"/>
      <c r="E405" s="66" t="str">
        <f t="shared" ref="E405:E418" si="59">IFERROR(VLOOKUP(B405,matakuliah,3,FALSE),"")</f>
        <v/>
      </c>
      <c r="F405" s="73"/>
    </row>
    <row r="406" spans="1:6" ht="15.75" customHeight="1" x14ac:dyDescent="0.2">
      <c r="A406" s="66">
        <v>3</v>
      </c>
      <c r="B406" s="73"/>
      <c r="C406" s="67" t="str">
        <f t="shared" si="58"/>
        <v/>
      </c>
      <c r="D406" s="67"/>
      <c r="E406" s="66" t="str">
        <f t="shared" si="59"/>
        <v/>
      </c>
      <c r="F406" s="73"/>
    </row>
    <row r="407" spans="1:6" ht="15.75" customHeight="1" x14ac:dyDescent="0.2">
      <c r="A407" s="66">
        <v>4</v>
      </c>
      <c r="B407" s="73"/>
      <c r="C407" s="67" t="str">
        <f t="shared" si="58"/>
        <v/>
      </c>
      <c r="D407" s="67"/>
      <c r="E407" s="66" t="str">
        <f t="shared" si="59"/>
        <v/>
      </c>
      <c r="F407" s="73"/>
    </row>
    <row r="408" spans="1:6" ht="15.75" customHeight="1" x14ac:dyDescent="0.2">
      <c r="A408" s="66">
        <v>5</v>
      </c>
      <c r="B408" s="73"/>
      <c r="C408" s="67" t="str">
        <f t="shared" si="58"/>
        <v/>
      </c>
      <c r="D408" s="67"/>
      <c r="E408" s="66" t="str">
        <f t="shared" si="59"/>
        <v/>
      </c>
      <c r="F408" s="73"/>
    </row>
    <row r="409" spans="1:6" ht="15.75" customHeight="1" x14ac:dyDescent="0.2">
      <c r="A409" s="66">
        <v>6</v>
      </c>
      <c r="B409" s="73"/>
      <c r="C409" s="67" t="str">
        <f t="shared" si="58"/>
        <v/>
      </c>
      <c r="D409" s="67"/>
      <c r="E409" s="66" t="str">
        <f t="shared" si="59"/>
        <v/>
      </c>
      <c r="F409" s="73"/>
    </row>
    <row r="410" spans="1:6" ht="15.75" customHeight="1" x14ac:dyDescent="0.2">
      <c r="A410" s="66">
        <v>7</v>
      </c>
      <c r="B410" s="73"/>
      <c r="C410" s="67" t="str">
        <f t="shared" si="58"/>
        <v/>
      </c>
      <c r="D410" s="67"/>
      <c r="E410" s="66" t="str">
        <f t="shared" si="59"/>
        <v/>
      </c>
      <c r="F410" s="73"/>
    </row>
    <row r="411" spans="1:6" ht="15.75" customHeight="1" x14ac:dyDescent="0.2">
      <c r="A411" s="66">
        <v>8</v>
      </c>
      <c r="B411" s="73"/>
      <c r="C411" s="67" t="str">
        <f t="shared" si="58"/>
        <v/>
      </c>
      <c r="D411" s="67"/>
      <c r="E411" s="66" t="str">
        <f t="shared" si="59"/>
        <v/>
      </c>
      <c r="F411" s="73"/>
    </row>
    <row r="412" spans="1:6" ht="15.75" customHeight="1" x14ac:dyDescent="0.2">
      <c r="A412" s="66">
        <v>9</v>
      </c>
      <c r="B412" s="73"/>
      <c r="C412" s="67" t="str">
        <f t="shared" si="58"/>
        <v/>
      </c>
      <c r="D412" s="67"/>
      <c r="E412" s="66" t="str">
        <f t="shared" si="59"/>
        <v/>
      </c>
      <c r="F412" s="73"/>
    </row>
    <row r="413" spans="1:6" ht="15.75" customHeight="1" x14ac:dyDescent="0.2">
      <c r="A413" s="66">
        <v>10</v>
      </c>
      <c r="B413" s="73"/>
      <c r="C413" s="67" t="str">
        <f t="shared" si="58"/>
        <v/>
      </c>
      <c r="D413" s="67"/>
      <c r="E413" s="66" t="str">
        <f t="shared" si="59"/>
        <v/>
      </c>
      <c r="F413" s="73"/>
    </row>
    <row r="414" spans="1:6" ht="15.75" customHeight="1" x14ac:dyDescent="0.2">
      <c r="A414" s="66">
        <v>11</v>
      </c>
      <c r="B414" s="73"/>
      <c r="C414" s="67" t="str">
        <f t="shared" si="58"/>
        <v/>
      </c>
      <c r="D414" s="67"/>
      <c r="E414" s="66" t="str">
        <f t="shared" si="59"/>
        <v/>
      </c>
      <c r="F414" s="73"/>
    </row>
    <row r="415" spans="1:6" ht="15.75" customHeight="1" x14ac:dyDescent="0.2">
      <c r="A415" s="66">
        <v>12</v>
      </c>
      <c r="B415" s="73"/>
      <c r="C415" s="67" t="str">
        <f t="shared" si="58"/>
        <v/>
      </c>
      <c r="D415" s="67"/>
      <c r="E415" s="66" t="str">
        <f t="shared" si="59"/>
        <v/>
      </c>
      <c r="F415" s="73"/>
    </row>
    <row r="416" spans="1:6" ht="15.75" customHeight="1" x14ac:dyDescent="0.2">
      <c r="A416" s="66">
        <v>13</v>
      </c>
      <c r="B416" s="73"/>
      <c r="C416" s="67" t="str">
        <f t="shared" si="58"/>
        <v/>
      </c>
      <c r="D416" s="67"/>
      <c r="E416" s="66" t="str">
        <f t="shared" si="59"/>
        <v/>
      </c>
      <c r="F416" s="73"/>
    </row>
    <row r="417" spans="1:6" ht="15.75" customHeight="1" x14ac:dyDescent="0.2">
      <c r="A417" s="66">
        <v>14</v>
      </c>
      <c r="B417" s="73"/>
      <c r="C417" s="67" t="str">
        <f t="shared" si="58"/>
        <v/>
      </c>
      <c r="D417" s="67"/>
      <c r="E417" s="66" t="str">
        <f t="shared" si="59"/>
        <v/>
      </c>
      <c r="F417" s="73"/>
    </row>
    <row r="418" spans="1:6" ht="15.75" customHeight="1" x14ac:dyDescent="0.2">
      <c r="A418" s="66">
        <v>15</v>
      </c>
      <c r="B418" s="73"/>
      <c r="C418" s="67" t="str">
        <f t="shared" si="58"/>
        <v/>
      </c>
      <c r="D418" s="67"/>
      <c r="E418" s="66" t="str">
        <f t="shared" si="59"/>
        <v/>
      </c>
      <c r="F418" s="73"/>
    </row>
    <row r="419" spans="1:6" ht="15.75" customHeight="1" x14ac:dyDescent="0.2">
      <c r="A419" s="71" t="s">
        <v>268</v>
      </c>
      <c r="B419" s="71"/>
      <c r="C419" s="71"/>
      <c r="D419" s="71"/>
      <c r="E419" s="72">
        <f>IFERROR(E401*E404,0)</f>
        <v>0</v>
      </c>
      <c r="F419" s="94"/>
    </row>
    <row r="421" spans="1:6" ht="15.75" customHeight="1" thickBot="1" x14ac:dyDescent="0.25"/>
    <row r="422" spans="1:6" ht="15.75" customHeight="1" thickBot="1" x14ac:dyDescent="0.25">
      <c r="A422" s="117" t="s">
        <v>273</v>
      </c>
      <c r="B422" s="118"/>
      <c r="C422" s="118"/>
      <c r="D422" s="118"/>
      <c r="E422" s="119"/>
    </row>
    <row r="423" spans="1:6" ht="15.75" customHeight="1" x14ac:dyDescent="0.2">
      <c r="A423" s="120" t="s">
        <v>265</v>
      </c>
      <c r="B423" s="121"/>
      <c r="C423" s="122"/>
      <c r="D423" s="122"/>
      <c r="E423" s="126">
        <v>0</v>
      </c>
    </row>
    <row r="424" spans="1:6" ht="15.75" customHeight="1" thickBot="1" x14ac:dyDescent="0.25">
      <c r="A424" s="123"/>
      <c r="B424" s="124"/>
      <c r="C424" s="125"/>
      <c r="D424" s="125"/>
      <c r="E424" s="127"/>
    </row>
    <row r="425" spans="1:6" ht="28.5" customHeight="1" x14ac:dyDescent="0.2">
      <c r="A425" s="96" t="s">
        <v>153</v>
      </c>
      <c r="B425" s="96" t="s">
        <v>182</v>
      </c>
      <c r="C425" s="96" t="s">
        <v>266</v>
      </c>
      <c r="D425" s="96"/>
      <c r="E425" s="96" t="s">
        <v>185</v>
      </c>
      <c r="F425" s="95" t="s">
        <v>282</v>
      </c>
    </row>
    <row r="426" spans="1:6" ht="15.75" customHeight="1" x14ac:dyDescent="0.2">
      <c r="A426" s="66">
        <v>1</v>
      </c>
      <c r="B426" s="73"/>
      <c r="C426" s="67" t="str">
        <f t="shared" ref="C426" si="60">IFERROR(VLOOKUP(B426,matakuliah,2,FALSE),"")</f>
        <v/>
      </c>
      <c r="D426" s="67"/>
      <c r="E426" s="66" t="str">
        <f t="shared" ref="E426" si="61">IFERROR(VLOOKUP(B426,matakuliah,3,FALSE),"")</f>
        <v/>
      </c>
      <c r="F426" s="73"/>
    </row>
    <row r="427" spans="1:6" ht="15.75" customHeight="1" x14ac:dyDescent="0.2">
      <c r="A427" s="66">
        <v>2</v>
      </c>
      <c r="B427" s="73"/>
      <c r="C427" s="67" t="str">
        <f t="shared" ref="C427:C440" si="62">IFERROR(VLOOKUP(B427,matakuliah,2,FALSE),"")</f>
        <v/>
      </c>
      <c r="D427" s="67"/>
      <c r="E427" s="66" t="str">
        <f t="shared" ref="E427:E440" si="63">IFERROR(VLOOKUP(B427,matakuliah,3,FALSE),"")</f>
        <v/>
      </c>
      <c r="F427" s="73"/>
    </row>
    <row r="428" spans="1:6" ht="15.75" customHeight="1" x14ac:dyDescent="0.2">
      <c r="A428" s="66">
        <v>3</v>
      </c>
      <c r="B428" s="73"/>
      <c r="C428" s="67" t="str">
        <f t="shared" si="62"/>
        <v/>
      </c>
      <c r="D428" s="67"/>
      <c r="E428" s="66" t="str">
        <f t="shared" si="63"/>
        <v/>
      </c>
      <c r="F428" s="73"/>
    </row>
    <row r="429" spans="1:6" ht="15.75" customHeight="1" x14ac:dyDescent="0.2">
      <c r="A429" s="66">
        <v>4</v>
      </c>
      <c r="B429" s="73"/>
      <c r="C429" s="67" t="str">
        <f t="shared" si="62"/>
        <v/>
      </c>
      <c r="D429" s="67"/>
      <c r="E429" s="66" t="str">
        <f t="shared" si="63"/>
        <v/>
      </c>
      <c r="F429" s="73"/>
    </row>
    <row r="430" spans="1:6" ht="15.75" customHeight="1" x14ac:dyDescent="0.2">
      <c r="A430" s="66">
        <v>5</v>
      </c>
      <c r="B430" s="73"/>
      <c r="C430" s="67" t="str">
        <f t="shared" si="62"/>
        <v/>
      </c>
      <c r="D430" s="67"/>
      <c r="E430" s="66" t="str">
        <f t="shared" si="63"/>
        <v/>
      </c>
      <c r="F430" s="73"/>
    </row>
    <row r="431" spans="1:6" ht="15.75" customHeight="1" x14ac:dyDescent="0.2">
      <c r="A431" s="66">
        <v>6</v>
      </c>
      <c r="B431" s="73"/>
      <c r="C431" s="67" t="str">
        <f t="shared" si="62"/>
        <v/>
      </c>
      <c r="D431" s="67"/>
      <c r="E431" s="66" t="str">
        <f t="shared" si="63"/>
        <v/>
      </c>
      <c r="F431" s="73"/>
    </row>
    <row r="432" spans="1:6" ht="15.75" customHeight="1" x14ac:dyDescent="0.2">
      <c r="A432" s="66">
        <v>7</v>
      </c>
      <c r="B432" s="73"/>
      <c r="C432" s="67" t="str">
        <f t="shared" si="62"/>
        <v/>
      </c>
      <c r="D432" s="67"/>
      <c r="E432" s="66" t="str">
        <f t="shared" si="63"/>
        <v/>
      </c>
      <c r="F432" s="73"/>
    </row>
    <row r="433" spans="1:6" ht="15.75" customHeight="1" x14ac:dyDescent="0.2">
      <c r="A433" s="66">
        <v>8</v>
      </c>
      <c r="B433" s="73"/>
      <c r="C433" s="67" t="str">
        <f t="shared" si="62"/>
        <v/>
      </c>
      <c r="D433" s="67"/>
      <c r="E433" s="66" t="str">
        <f t="shared" si="63"/>
        <v/>
      </c>
      <c r="F433" s="73"/>
    </row>
    <row r="434" spans="1:6" ht="15.75" customHeight="1" x14ac:dyDescent="0.2">
      <c r="A434" s="66">
        <v>9</v>
      </c>
      <c r="B434" s="73"/>
      <c r="C434" s="67" t="str">
        <f t="shared" si="62"/>
        <v/>
      </c>
      <c r="D434" s="67"/>
      <c r="E434" s="66" t="str">
        <f t="shared" si="63"/>
        <v/>
      </c>
      <c r="F434" s="73"/>
    </row>
    <row r="435" spans="1:6" ht="15.75" customHeight="1" x14ac:dyDescent="0.2">
      <c r="A435" s="66">
        <v>10</v>
      </c>
      <c r="B435" s="73"/>
      <c r="C435" s="67" t="str">
        <f t="shared" si="62"/>
        <v/>
      </c>
      <c r="D435" s="67"/>
      <c r="E435" s="66" t="str">
        <f t="shared" si="63"/>
        <v/>
      </c>
      <c r="F435" s="73"/>
    </row>
    <row r="436" spans="1:6" ht="15.75" customHeight="1" x14ac:dyDescent="0.2">
      <c r="A436" s="66">
        <v>11</v>
      </c>
      <c r="B436" s="73"/>
      <c r="C436" s="67" t="str">
        <f t="shared" si="62"/>
        <v/>
      </c>
      <c r="D436" s="67"/>
      <c r="E436" s="66" t="str">
        <f t="shared" si="63"/>
        <v/>
      </c>
      <c r="F436" s="73"/>
    </row>
    <row r="437" spans="1:6" ht="15.75" customHeight="1" x14ac:dyDescent="0.2">
      <c r="A437" s="66">
        <v>12</v>
      </c>
      <c r="B437" s="73"/>
      <c r="C437" s="67" t="str">
        <f t="shared" si="62"/>
        <v/>
      </c>
      <c r="D437" s="67"/>
      <c r="E437" s="66" t="str">
        <f t="shared" si="63"/>
        <v/>
      </c>
      <c r="F437" s="73"/>
    </row>
    <row r="438" spans="1:6" ht="15.75" customHeight="1" x14ac:dyDescent="0.2">
      <c r="A438" s="66">
        <v>13</v>
      </c>
      <c r="B438" s="73"/>
      <c r="C438" s="67" t="str">
        <f t="shared" si="62"/>
        <v/>
      </c>
      <c r="D438" s="67"/>
      <c r="E438" s="66" t="str">
        <f t="shared" si="63"/>
        <v/>
      </c>
      <c r="F438" s="73"/>
    </row>
    <row r="439" spans="1:6" ht="15.75" customHeight="1" x14ac:dyDescent="0.2">
      <c r="A439" s="66">
        <v>14</v>
      </c>
      <c r="B439" s="73"/>
      <c r="C439" s="67" t="str">
        <f t="shared" si="62"/>
        <v/>
      </c>
      <c r="D439" s="67"/>
      <c r="E439" s="66" t="str">
        <f t="shared" si="63"/>
        <v/>
      </c>
      <c r="F439" s="73"/>
    </row>
    <row r="440" spans="1:6" ht="15.75" customHeight="1" x14ac:dyDescent="0.2">
      <c r="A440" s="66">
        <v>15</v>
      </c>
      <c r="B440" s="73"/>
      <c r="C440" s="67" t="str">
        <f t="shared" si="62"/>
        <v/>
      </c>
      <c r="D440" s="67"/>
      <c r="E440" s="66" t="str">
        <f t="shared" si="63"/>
        <v/>
      </c>
      <c r="F440" s="73"/>
    </row>
    <row r="441" spans="1:6" ht="15.75" customHeight="1" x14ac:dyDescent="0.2">
      <c r="A441" s="71" t="s">
        <v>268</v>
      </c>
      <c r="B441" s="71"/>
      <c r="C441" s="71"/>
      <c r="D441" s="71"/>
      <c r="E441" s="72">
        <f>IFERROR(E423*E426,0)</f>
        <v>0</v>
      </c>
      <c r="F441" s="94"/>
    </row>
    <row r="443" spans="1:6" ht="15.75" customHeight="1" thickBot="1" x14ac:dyDescent="0.25"/>
    <row r="444" spans="1:6" ht="15.75" customHeight="1" thickBot="1" x14ac:dyDescent="0.25">
      <c r="A444" s="117" t="s">
        <v>274</v>
      </c>
      <c r="B444" s="118"/>
      <c r="C444" s="118"/>
      <c r="D444" s="118"/>
      <c r="E444" s="119"/>
    </row>
    <row r="445" spans="1:6" ht="15.75" customHeight="1" x14ac:dyDescent="0.2">
      <c r="A445" s="120" t="s">
        <v>265</v>
      </c>
      <c r="B445" s="121"/>
      <c r="C445" s="122"/>
      <c r="D445" s="122"/>
      <c r="E445" s="126">
        <v>0</v>
      </c>
    </row>
    <row r="446" spans="1:6" ht="15.75" customHeight="1" thickBot="1" x14ac:dyDescent="0.25">
      <c r="A446" s="123"/>
      <c r="B446" s="124"/>
      <c r="C446" s="125"/>
      <c r="D446" s="125"/>
      <c r="E446" s="127"/>
    </row>
    <row r="447" spans="1:6" ht="31.5" customHeight="1" x14ac:dyDescent="0.2">
      <c r="A447" s="96" t="s">
        <v>153</v>
      </c>
      <c r="B447" s="96" t="s">
        <v>182</v>
      </c>
      <c r="C447" s="96" t="s">
        <v>266</v>
      </c>
      <c r="D447" s="96"/>
      <c r="E447" s="96" t="s">
        <v>185</v>
      </c>
      <c r="F447" s="95" t="s">
        <v>282</v>
      </c>
    </row>
    <row r="448" spans="1:6" ht="15.75" customHeight="1" x14ac:dyDescent="0.2">
      <c r="A448" s="66">
        <v>1</v>
      </c>
      <c r="B448" s="73"/>
      <c r="C448" s="67" t="str">
        <f t="shared" ref="C448" si="64">IFERROR(VLOOKUP(B448,matakuliah,2,FALSE),"")</f>
        <v/>
      </c>
      <c r="D448" s="67"/>
      <c r="E448" s="66" t="str">
        <f t="shared" ref="E448" si="65">IFERROR(VLOOKUP(B448,matakuliah,3,FALSE),"")</f>
        <v/>
      </c>
      <c r="F448" s="73"/>
    </row>
    <row r="449" spans="1:6" ht="15.75" customHeight="1" x14ac:dyDescent="0.2">
      <c r="A449" s="66">
        <v>2</v>
      </c>
      <c r="B449" s="73"/>
      <c r="C449" s="67" t="str">
        <f t="shared" ref="C449:C462" si="66">IFERROR(VLOOKUP(B449,matakuliah,2,FALSE),"")</f>
        <v/>
      </c>
      <c r="D449" s="67"/>
      <c r="E449" s="66" t="str">
        <f t="shared" ref="E449:E462" si="67">IFERROR(VLOOKUP(B449,matakuliah,3,FALSE),"")</f>
        <v/>
      </c>
      <c r="F449" s="73"/>
    </row>
    <row r="450" spans="1:6" ht="15.75" customHeight="1" x14ac:dyDescent="0.2">
      <c r="A450" s="66">
        <v>3</v>
      </c>
      <c r="B450" s="73"/>
      <c r="C450" s="67" t="str">
        <f t="shared" si="66"/>
        <v/>
      </c>
      <c r="D450" s="67"/>
      <c r="E450" s="66" t="str">
        <f t="shared" si="67"/>
        <v/>
      </c>
      <c r="F450" s="73"/>
    </row>
    <row r="451" spans="1:6" ht="15.75" customHeight="1" x14ac:dyDescent="0.2">
      <c r="A451" s="66">
        <v>4</v>
      </c>
      <c r="B451" s="73"/>
      <c r="C451" s="67" t="str">
        <f t="shared" si="66"/>
        <v/>
      </c>
      <c r="D451" s="67"/>
      <c r="E451" s="66" t="str">
        <f t="shared" si="67"/>
        <v/>
      </c>
      <c r="F451" s="73"/>
    </row>
    <row r="452" spans="1:6" ht="15.75" customHeight="1" x14ac:dyDescent="0.2">
      <c r="A452" s="66">
        <v>5</v>
      </c>
      <c r="B452" s="73"/>
      <c r="C452" s="67" t="str">
        <f t="shared" si="66"/>
        <v/>
      </c>
      <c r="D452" s="67"/>
      <c r="E452" s="66" t="str">
        <f t="shared" si="67"/>
        <v/>
      </c>
      <c r="F452" s="73"/>
    </row>
    <row r="453" spans="1:6" ht="15.75" customHeight="1" x14ac:dyDescent="0.2">
      <c r="A453" s="66">
        <v>6</v>
      </c>
      <c r="B453" s="73"/>
      <c r="C453" s="67" t="str">
        <f t="shared" si="66"/>
        <v/>
      </c>
      <c r="D453" s="67"/>
      <c r="E453" s="66" t="str">
        <f t="shared" si="67"/>
        <v/>
      </c>
      <c r="F453" s="73"/>
    </row>
    <row r="454" spans="1:6" ht="15.75" customHeight="1" x14ac:dyDescent="0.2">
      <c r="A454" s="66">
        <v>7</v>
      </c>
      <c r="B454" s="73"/>
      <c r="C454" s="67" t="str">
        <f t="shared" si="66"/>
        <v/>
      </c>
      <c r="D454" s="67"/>
      <c r="E454" s="66" t="str">
        <f t="shared" si="67"/>
        <v/>
      </c>
      <c r="F454" s="73"/>
    </row>
    <row r="455" spans="1:6" ht="15.75" customHeight="1" x14ac:dyDescent="0.2">
      <c r="A455" s="66">
        <v>8</v>
      </c>
      <c r="B455" s="73"/>
      <c r="C455" s="67" t="str">
        <f t="shared" si="66"/>
        <v/>
      </c>
      <c r="D455" s="67"/>
      <c r="E455" s="66" t="str">
        <f t="shared" si="67"/>
        <v/>
      </c>
      <c r="F455" s="73"/>
    </row>
    <row r="456" spans="1:6" ht="15.75" customHeight="1" x14ac:dyDescent="0.2">
      <c r="A456" s="66">
        <v>9</v>
      </c>
      <c r="B456" s="73"/>
      <c r="C456" s="67" t="str">
        <f t="shared" si="66"/>
        <v/>
      </c>
      <c r="D456" s="67"/>
      <c r="E456" s="66" t="str">
        <f t="shared" si="67"/>
        <v/>
      </c>
      <c r="F456" s="73"/>
    </row>
    <row r="457" spans="1:6" ht="15.75" customHeight="1" x14ac:dyDescent="0.2">
      <c r="A457" s="66">
        <v>10</v>
      </c>
      <c r="B457" s="73"/>
      <c r="C457" s="67" t="str">
        <f t="shared" si="66"/>
        <v/>
      </c>
      <c r="D457" s="67"/>
      <c r="E457" s="66" t="str">
        <f t="shared" si="67"/>
        <v/>
      </c>
      <c r="F457" s="73"/>
    </row>
    <row r="458" spans="1:6" ht="15.75" customHeight="1" x14ac:dyDescent="0.2">
      <c r="A458" s="66">
        <v>11</v>
      </c>
      <c r="B458" s="73"/>
      <c r="C458" s="67" t="str">
        <f t="shared" si="66"/>
        <v/>
      </c>
      <c r="D458" s="67"/>
      <c r="E458" s="66" t="str">
        <f t="shared" si="67"/>
        <v/>
      </c>
      <c r="F458" s="73"/>
    </row>
    <row r="459" spans="1:6" ht="15.75" customHeight="1" x14ac:dyDescent="0.2">
      <c r="A459" s="66">
        <v>12</v>
      </c>
      <c r="B459" s="73"/>
      <c r="C459" s="67" t="str">
        <f t="shared" si="66"/>
        <v/>
      </c>
      <c r="D459" s="67"/>
      <c r="E459" s="66" t="str">
        <f t="shared" si="67"/>
        <v/>
      </c>
      <c r="F459" s="73"/>
    </row>
    <row r="460" spans="1:6" ht="15.75" customHeight="1" x14ac:dyDescent="0.2">
      <c r="A460" s="66">
        <v>13</v>
      </c>
      <c r="B460" s="73"/>
      <c r="C460" s="67" t="str">
        <f t="shared" si="66"/>
        <v/>
      </c>
      <c r="D460" s="67"/>
      <c r="E460" s="66" t="str">
        <f t="shared" si="67"/>
        <v/>
      </c>
      <c r="F460" s="73"/>
    </row>
    <row r="461" spans="1:6" ht="15.75" customHeight="1" x14ac:dyDescent="0.2">
      <c r="A461" s="66">
        <v>14</v>
      </c>
      <c r="B461" s="73"/>
      <c r="C461" s="67" t="str">
        <f t="shared" si="66"/>
        <v/>
      </c>
      <c r="D461" s="67"/>
      <c r="E461" s="66" t="str">
        <f t="shared" si="67"/>
        <v/>
      </c>
      <c r="F461" s="73"/>
    </row>
    <row r="462" spans="1:6" ht="15.75" customHeight="1" x14ac:dyDescent="0.2">
      <c r="A462" s="66">
        <v>15</v>
      </c>
      <c r="B462" s="73"/>
      <c r="C462" s="67" t="str">
        <f t="shared" si="66"/>
        <v/>
      </c>
      <c r="D462" s="67"/>
      <c r="E462" s="66" t="str">
        <f t="shared" si="67"/>
        <v/>
      </c>
      <c r="F462" s="73"/>
    </row>
    <row r="463" spans="1:6" ht="15.75" customHeight="1" x14ac:dyDescent="0.2">
      <c r="A463" s="71" t="s">
        <v>268</v>
      </c>
      <c r="B463" s="71"/>
      <c r="C463" s="71"/>
      <c r="D463" s="71"/>
      <c r="E463" s="72">
        <f>IFERROR(E445*E448,0)</f>
        <v>0</v>
      </c>
      <c r="F463" s="94"/>
    </row>
    <row r="465" spans="1:6" ht="15.75" customHeight="1" thickBot="1" x14ac:dyDescent="0.25"/>
    <row r="466" spans="1:6" ht="15.75" customHeight="1" thickBot="1" x14ac:dyDescent="0.25">
      <c r="A466" s="117" t="s">
        <v>275</v>
      </c>
      <c r="B466" s="118"/>
      <c r="C466" s="118"/>
      <c r="D466" s="118"/>
      <c r="E466" s="119"/>
    </row>
    <row r="467" spans="1:6" ht="15.75" customHeight="1" x14ac:dyDescent="0.2">
      <c r="A467" s="120" t="s">
        <v>265</v>
      </c>
      <c r="B467" s="121"/>
      <c r="C467" s="122"/>
      <c r="D467" s="122"/>
      <c r="E467" s="126">
        <v>0</v>
      </c>
    </row>
    <row r="468" spans="1:6" ht="15.75" customHeight="1" thickBot="1" x14ac:dyDescent="0.25">
      <c r="A468" s="123"/>
      <c r="B468" s="124"/>
      <c r="C468" s="125"/>
      <c r="D468" s="125"/>
      <c r="E468" s="127"/>
    </row>
    <row r="469" spans="1:6" ht="31.5" customHeight="1" x14ac:dyDescent="0.2">
      <c r="A469" s="96" t="s">
        <v>153</v>
      </c>
      <c r="B469" s="96" t="s">
        <v>182</v>
      </c>
      <c r="C469" s="96" t="s">
        <v>266</v>
      </c>
      <c r="D469" s="96"/>
      <c r="E469" s="96" t="s">
        <v>185</v>
      </c>
      <c r="F469" s="95" t="s">
        <v>282</v>
      </c>
    </row>
    <row r="470" spans="1:6" ht="15.75" customHeight="1" x14ac:dyDescent="0.2">
      <c r="A470" s="66">
        <v>1</v>
      </c>
      <c r="B470" s="73"/>
      <c r="C470" s="67" t="str">
        <f t="shared" ref="C470" si="68">IFERROR(VLOOKUP(B470,matakuliah,2,FALSE),"")</f>
        <v/>
      </c>
      <c r="D470" s="67"/>
      <c r="E470" s="66" t="str">
        <f t="shared" ref="E470" si="69">IFERROR(VLOOKUP(B470,matakuliah,3,FALSE),"")</f>
        <v/>
      </c>
      <c r="F470" s="73"/>
    </row>
    <row r="471" spans="1:6" ht="15.75" customHeight="1" x14ac:dyDescent="0.2">
      <c r="A471" s="66">
        <v>2</v>
      </c>
      <c r="B471" s="73"/>
      <c r="C471" s="67" t="str">
        <f t="shared" ref="C471:C484" si="70">IFERROR(VLOOKUP(B471,matakuliah,2,FALSE),"")</f>
        <v/>
      </c>
      <c r="D471" s="67"/>
      <c r="E471" s="66" t="str">
        <f t="shared" ref="E471:E484" si="71">IFERROR(VLOOKUP(B471,matakuliah,3,FALSE),"")</f>
        <v/>
      </c>
      <c r="F471" s="73"/>
    </row>
    <row r="472" spans="1:6" ht="15.75" customHeight="1" x14ac:dyDescent="0.2">
      <c r="A472" s="66">
        <v>3</v>
      </c>
      <c r="B472" s="73"/>
      <c r="C472" s="67" t="str">
        <f t="shared" si="70"/>
        <v/>
      </c>
      <c r="D472" s="67"/>
      <c r="E472" s="66" t="str">
        <f t="shared" si="71"/>
        <v/>
      </c>
      <c r="F472" s="73"/>
    </row>
    <row r="473" spans="1:6" ht="15.75" customHeight="1" x14ac:dyDescent="0.2">
      <c r="A473" s="66">
        <v>4</v>
      </c>
      <c r="B473" s="73"/>
      <c r="C473" s="67" t="str">
        <f t="shared" si="70"/>
        <v/>
      </c>
      <c r="D473" s="67"/>
      <c r="E473" s="66" t="str">
        <f t="shared" si="71"/>
        <v/>
      </c>
      <c r="F473" s="73"/>
    </row>
    <row r="474" spans="1:6" ht="15.75" customHeight="1" x14ac:dyDescent="0.2">
      <c r="A474" s="66">
        <v>5</v>
      </c>
      <c r="B474" s="73"/>
      <c r="C474" s="67" t="str">
        <f t="shared" si="70"/>
        <v/>
      </c>
      <c r="D474" s="67"/>
      <c r="E474" s="66" t="str">
        <f t="shared" si="71"/>
        <v/>
      </c>
      <c r="F474" s="73"/>
    </row>
    <row r="475" spans="1:6" ht="15.75" customHeight="1" x14ac:dyDescent="0.2">
      <c r="A475" s="66">
        <v>6</v>
      </c>
      <c r="B475" s="73"/>
      <c r="C475" s="67" t="str">
        <f t="shared" si="70"/>
        <v/>
      </c>
      <c r="D475" s="67"/>
      <c r="E475" s="66" t="str">
        <f t="shared" si="71"/>
        <v/>
      </c>
      <c r="F475" s="73"/>
    </row>
    <row r="476" spans="1:6" ht="15.75" customHeight="1" x14ac:dyDescent="0.2">
      <c r="A476" s="66">
        <v>7</v>
      </c>
      <c r="B476" s="73"/>
      <c r="C476" s="67" t="str">
        <f t="shared" si="70"/>
        <v/>
      </c>
      <c r="D476" s="67"/>
      <c r="E476" s="66" t="str">
        <f t="shared" si="71"/>
        <v/>
      </c>
      <c r="F476" s="73"/>
    </row>
    <row r="477" spans="1:6" ht="15.75" customHeight="1" x14ac:dyDescent="0.2">
      <c r="A477" s="66">
        <v>8</v>
      </c>
      <c r="B477" s="73"/>
      <c r="C477" s="67" t="str">
        <f t="shared" si="70"/>
        <v/>
      </c>
      <c r="D477" s="67"/>
      <c r="E477" s="66" t="str">
        <f t="shared" si="71"/>
        <v/>
      </c>
      <c r="F477" s="73"/>
    </row>
    <row r="478" spans="1:6" ht="15.75" customHeight="1" x14ac:dyDescent="0.2">
      <c r="A478" s="66">
        <v>9</v>
      </c>
      <c r="B478" s="73"/>
      <c r="C478" s="67" t="str">
        <f t="shared" si="70"/>
        <v/>
      </c>
      <c r="D478" s="67"/>
      <c r="E478" s="66" t="str">
        <f t="shared" si="71"/>
        <v/>
      </c>
      <c r="F478" s="73"/>
    </row>
    <row r="479" spans="1:6" ht="15.75" customHeight="1" x14ac:dyDescent="0.2">
      <c r="A479" s="66">
        <v>10</v>
      </c>
      <c r="B479" s="73"/>
      <c r="C479" s="67" t="str">
        <f t="shared" si="70"/>
        <v/>
      </c>
      <c r="D479" s="67"/>
      <c r="E479" s="66" t="str">
        <f t="shared" si="71"/>
        <v/>
      </c>
      <c r="F479" s="73"/>
    </row>
    <row r="480" spans="1:6" ht="15.75" customHeight="1" x14ac:dyDescent="0.2">
      <c r="A480" s="66">
        <v>11</v>
      </c>
      <c r="B480" s="73"/>
      <c r="C480" s="67" t="str">
        <f t="shared" si="70"/>
        <v/>
      </c>
      <c r="D480" s="67"/>
      <c r="E480" s="66" t="str">
        <f t="shared" si="71"/>
        <v/>
      </c>
      <c r="F480" s="73"/>
    </row>
    <row r="481" spans="1:6" ht="15.75" customHeight="1" x14ac:dyDescent="0.2">
      <c r="A481" s="66">
        <v>12</v>
      </c>
      <c r="B481" s="73"/>
      <c r="C481" s="67" t="str">
        <f t="shared" si="70"/>
        <v/>
      </c>
      <c r="D481" s="67"/>
      <c r="E481" s="66" t="str">
        <f t="shared" si="71"/>
        <v/>
      </c>
      <c r="F481" s="73"/>
    </row>
    <row r="482" spans="1:6" ht="15.75" customHeight="1" x14ac:dyDescent="0.2">
      <c r="A482" s="66">
        <v>13</v>
      </c>
      <c r="B482" s="73"/>
      <c r="C482" s="67" t="str">
        <f t="shared" si="70"/>
        <v/>
      </c>
      <c r="D482" s="67"/>
      <c r="E482" s="66" t="str">
        <f t="shared" si="71"/>
        <v/>
      </c>
      <c r="F482" s="73"/>
    </row>
    <row r="483" spans="1:6" ht="15.75" customHeight="1" x14ac:dyDescent="0.2">
      <c r="A483" s="66">
        <v>14</v>
      </c>
      <c r="B483" s="73"/>
      <c r="C483" s="67" t="str">
        <f t="shared" si="70"/>
        <v/>
      </c>
      <c r="D483" s="67"/>
      <c r="E483" s="66" t="str">
        <f t="shared" si="71"/>
        <v/>
      </c>
      <c r="F483" s="73"/>
    </row>
    <row r="484" spans="1:6" ht="15.75" customHeight="1" x14ac:dyDescent="0.2">
      <c r="A484" s="66">
        <v>15</v>
      </c>
      <c r="B484" s="73"/>
      <c r="C484" s="67" t="str">
        <f t="shared" si="70"/>
        <v/>
      </c>
      <c r="D484" s="67"/>
      <c r="E484" s="66" t="str">
        <f t="shared" si="71"/>
        <v/>
      </c>
      <c r="F484" s="73"/>
    </row>
    <row r="485" spans="1:6" ht="15.75" customHeight="1" x14ac:dyDescent="0.2">
      <c r="A485" s="71" t="s">
        <v>268</v>
      </c>
      <c r="B485" s="71"/>
      <c r="C485" s="71"/>
      <c r="D485" s="71"/>
      <c r="E485" s="72">
        <f>IFERROR(E467*E470,0)</f>
        <v>0</v>
      </c>
      <c r="F485" s="94"/>
    </row>
    <row r="487" spans="1:6" ht="15.75" customHeight="1" thickBot="1" x14ac:dyDescent="0.25"/>
    <row r="488" spans="1:6" ht="15.75" customHeight="1" thickBot="1" x14ac:dyDescent="0.25">
      <c r="A488" s="117" t="s">
        <v>276</v>
      </c>
      <c r="B488" s="118"/>
      <c r="C488" s="118"/>
      <c r="D488" s="118"/>
      <c r="E488" s="119"/>
    </row>
    <row r="489" spans="1:6" ht="15.75" customHeight="1" x14ac:dyDescent="0.2">
      <c r="A489" s="120" t="s">
        <v>265</v>
      </c>
      <c r="B489" s="121"/>
      <c r="C489" s="122"/>
      <c r="D489" s="122"/>
      <c r="E489" s="126">
        <v>0</v>
      </c>
    </row>
    <row r="490" spans="1:6" ht="15.75" customHeight="1" thickBot="1" x14ac:dyDescent="0.25">
      <c r="A490" s="123"/>
      <c r="B490" s="124"/>
      <c r="C490" s="125"/>
      <c r="D490" s="125"/>
      <c r="E490" s="127"/>
    </row>
    <row r="491" spans="1:6" ht="31.5" customHeight="1" x14ac:dyDescent="0.2">
      <c r="A491" s="96" t="s">
        <v>153</v>
      </c>
      <c r="B491" s="96" t="s">
        <v>182</v>
      </c>
      <c r="C491" s="96" t="s">
        <v>266</v>
      </c>
      <c r="D491" s="96"/>
      <c r="E491" s="96" t="s">
        <v>185</v>
      </c>
      <c r="F491" s="95" t="s">
        <v>282</v>
      </c>
    </row>
    <row r="492" spans="1:6" ht="15.75" customHeight="1" x14ac:dyDescent="0.2">
      <c r="A492" s="66">
        <v>1</v>
      </c>
      <c r="B492" s="73"/>
      <c r="C492" s="67" t="str">
        <f t="shared" ref="C492" si="72">IFERROR(VLOOKUP(B492,matakuliah,2,FALSE),"")</f>
        <v/>
      </c>
      <c r="D492" s="67"/>
      <c r="E492" s="66" t="str">
        <f t="shared" ref="E492" si="73">IFERROR(VLOOKUP(B492,matakuliah,3,FALSE),"")</f>
        <v/>
      </c>
      <c r="F492" s="73"/>
    </row>
    <row r="493" spans="1:6" ht="15.75" customHeight="1" x14ac:dyDescent="0.2">
      <c r="A493" s="66">
        <v>2</v>
      </c>
      <c r="B493" s="73"/>
      <c r="C493" s="67" t="str">
        <f t="shared" ref="C493:C506" si="74">IFERROR(VLOOKUP(B493,matakuliah,2,FALSE),"")</f>
        <v/>
      </c>
      <c r="D493" s="67"/>
      <c r="E493" s="66" t="str">
        <f t="shared" ref="E493:E506" si="75">IFERROR(VLOOKUP(B493,matakuliah,3,FALSE),"")</f>
        <v/>
      </c>
      <c r="F493" s="73"/>
    </row>
    <row r="494" spans="1:6" ht="15.75" customHeight="1" x14ac:dyDescent="0.2">
      <c r="A494" s="66">
        <v>3</v>
      </c>
      <c r="B494" s="73"/>
      <c r="C494" s="67" t="str">
        <f t="shared" si="74"/>
        <v/>
      </c>
      <c r="D494" s="67"/>
      <c r="E494" s="66" t="str">
        <f t="shared" si="75"/>
        <v/>
      </c>
      <c r="F494" s="73"/>
    </row>
    <row r="495" spans="1:6" ht="15.75" customHeight="1" x14ac:dyDescent="0.2">
      <c r="A495" s="66">
        <v>4</v>
      </c>
      <c r="B495" s="73"/>
      <c r="C495" s="67" t="str">
        <f t="shared" si="74"/>
        <v/>
      </c>
      <c r="D495" s="67"/>
      <c r="E495" s="66" t="str">
        <f t="shared" si="75"/>
        <v/>
      </c>
      <c r="F495" s="73"/>
    </row>
    <row r="496" spans="1:6" ht="15.75" customHeight="1" x14ac:dyDescent="0.2">
      <c r="A496" s="66">
        <v>5</v>
      </c>
      <c r="B496" s="73"/>
      <c r="C496" s="67" t="str">
        <f t="shared" si="74"/>
        <v/>
      </c>
      <c r="D496" s="67"/>
      <c r="E496" s="66" t="str">
        <f t="shared" si="75"/>
        <v/>
      </c>
      <c r="F496" s="73"/>
    </row>
    <row r="497" spans="1:6" ht="15.75" customHeight="1" x14ac:dyDescent="0.2">
      <c r="A497" s="66">
        <v>6</v>
      </c>
      <c r="B497" s="73"/>
      <c r="C497" s="67" t="str">
        <f t="shared" si="74"/>
        <v/>
      </c>
      <c r="D497" s="67"/>
      <c r="E497" s="66" t="str">
        <f t="shared" si="75"/>
        <v/>
      </c>
      <c r="F497" s="73"/>
    </row>
    <row r="498" spans="1:6" ht="15.75" customHeight="1" x14ac:dyDescent="0.2">
      <c r="A498" s="66">
        <v>7</v>
      </c>
      <c r="B498" s="73"/>
      <c r="C498" s="67" t="str">
        <f t="shared" si="74"/>
        <v/>
      </c>
      <c r="D498" s="67"/>
      <c r="E498" s="66" t="str">
        <f t="shared" si="75"/>
        <v/>
      </c>
      <c r="F498" s="73"/>
    </row>
    <row r="499" spans="1:6" ht="15.75" customHeight="1" x14ac:dyDescent="0.2">
      <c r="A499" s="66">
        <v>8</v>
      </c>
      <c r="B499" s="73"/>
      <c r="C499" s="67" t="str">
        <f t="shared" si="74"/>
        <v/>
      </c>
      <c r="D499" s="67"/>
      <c r="E499" s="66" t="str">
        <f t="shared" si="75"/>
        <v/>
      </c>
      <c r="F499" s="73"/>
    </row>
    <row r="500" spans="1:6" ht="15.75" customHeight="1" x14ac:dyDescent="0.2">
      <c r="A500" s="66">
        <v>9</v>
      </c>
      <c r="B500" s="73"/>
      <c r="C500" s="67" t="str">
        <f t="shared" si="74"/>
        <v/>
      </c>
      <c r="D500" s="67"/>
      <c r="E500" s="66" t="str">
        <f t="shared" si="75"/>
        <v/>
      </c>
      <c r="F500" s="73"/>
    </row>
    <row r="501" spans="1:6" ht="15.75" customHeight="1" x14ac:dyDescent="0.2">
      <c r="A501" s="66">
        <v>10</v>
      </c>
      <c r="B501" s="73"/>
      <c r="C501" s="67" t="str">
        <f t="shared" si="74"/>
        <v/>
      </c>
      <c r="D501" s="67"/>
      <c r="E501" s="66" t="str">
        <f t="shared" si="75"/>
        <v/>
      </c>
      <c r="F501" s="73"/>
    </row>
    <row r="502" spans="1:6" ht="15.75" customHeight="1" x14ac:dyDescent="0.2">
      <c r="A502" s="66">
        <v>11</v>
      </c>
      <c r="B502" s="73"/>
      <c r="C502" s="67" t="str">
        <f t="shared" si="74"/>
        <v/>
      </c>
      <c r="D502" s="67"/>
      <c r="E502" s="66" t="str">
        <f t="shared" si="75"/>
        <v/>
      </c>
      <c r="F502" s="73"/>
    </row>
    <row r="503" spans="1:6" ht="15.75" customHeight="1" x14ac:dyDescent="0.2">
      <c r="A503" s="66">
        <v>12</v>
      </c>
      <c r="B503" s="73"/>
      <c r="C503" s="67" t="str">
        <f t="shared" si="74"/>
        <v/>
      </c>
      <c r="D503" s="67"/>
      <c r="E503" s="66" t="str">
        <f t="shared" si="75"/>
        <v/>
      </c>
      <c r="F503" s="73"/>
    </row>
    <row r="504" spans="1:6" ht="15.75" customHeight="1" x14ac:dyDescent="0.2">
      <c r="A504" s="66">
        <v>13</v>
      </c>
      <c r="B504" s="73"/>
      <c r="C504" s="67" t="str">
        <f t="shared" si="74"/>
        <v/>
      </c>
      <c r="D504" s="67"/>
      <c r="E504" s="66" t="str">
        <f t="shared" si="75"/>
        <v/>
      </c>
      <c r="F504" s="73"/>
    </row>
    <row r="505" spans="1:6" ht="15.75" customHeight="1" x14ac:dyDescent="0.2">
      <c r="A505" s="66">
        <v>14</v>
      </c>
      <c r="B505" s="73"/>
      <c r="C505" s="67" t="str">
        <f t="shared" si="74"/>
        <v/>
      </c>
      <c r="D505" s="67"/>
      <c r="E505" s="66" t="str">
        <f t="shared" si="75"/>
        <v/>
      </c>
      <c r="F505" s="73"/>
    </row>
    <row r="506" spans="1:6" ht="15.75" customHeight="1" x14ac:dyDescent="0.2">
      <c r="A506" s="66">
        <v>15</v>
      </c>
      <c r="B506" s="73"/>
      <c r="C506" s="67" t="str">
        <f t="shared" si="74"/>
        <v/>
      </c>
      <c r="D506" s="67"/>
      <c r="E506" s="66" t="str">
        <f t="shared" si="75"/>
        <v/>
      </c>
      <c r="F506" s="73"/>
    </row>
    <row r="507" spans="1:6" ht="15.75" customHeight="1" x14ac:dyDescent="0.2">
      <c r="A507" s="71" t="s">
        <v>268</v>
      </c>
      <c r="B507" s="71"/>
      <c r="C507" s="71"/>
      <c r="D507" s="71"/>
      <c r="E507" s="72">
        <f>IFERROR(E489*E492,0)</f>
        <v>0</v>
      </c>
      <c r="F507" s="94"/>
    </row>
  </sheetData>
  <dataConsolidate/>
  <mergeCells count="107">
    <mergeCell ref="J38:M40"/>
    <mergeCell ref="O10:O11"/>
    <mergeCell ref="P10:P11"/>
    <mergeCell ref="N10:N11"/>
    <mergeCell ref="Q10:Q11"/>
    <mergeCell ref="R10:R11"/>
    <mergeCell ref="R139:R140"/>
    <mergeCell ref="R171:R172"/>
    <mergeCell ref="R203:R204"/>
    <mergeCell ref="O139:O140"/>
    <mergeCell ref="Q139:Q140"/>
    <mergeCell ref="O171:O172"/>
    <mergeCell ref="N171:N172"/>
    <mergeCell ref="Q107:Q108"/>
    <mergeCell ref="R235:R236"/>
    <mergeCell ref="E43:E44"/>
    <mergeCell ref="F75:I75"/>
    <mergeCell ref="J75:M75"/>
    <mergeCell ref="J167:M169"/>
    <mergeCell ref="F139:I139"/>
    <mergeCell ref="J103:M105"/>
    <mergeCell ref="F107:I107"/>
    <mergeCell ref="J107:M107"/>
    <mergeCell ref="N139:N140"/>
    <mergeCell ref="N235:N236"/>
    <mergeCell ref="P235:P236"/>
    <mergeCell ref="O235:O236"/>
    <mergeCell ref="R43:R44"/>
    <mergeCell ref="R75:R76"/>
    <mergeCell ref="R107:R108"/>
    <mergeCell ref="Q235:Q236"/>
    <mergeCell ref="P203:P204"/>
    <mergeCell ref="O203:O204"/>
    <mergeCell ref="N203:N204"/>
    <mergeCell ref="Q203:Q204"/>
    <mergeCell ref="P171:P172"/>
    <mergeCell ref="Q171:Q172"/>
    <mergeCell ref="P139:P140"/>
    <mergeCell ref="J263:M265"/>
    <mergeCell ref="J199:M201"/>
    <mergeCell ref="J231:M233"/>
    <mergeCell ref="F235:I235"/>
    <mergeCell ref="J235:M235"/>
    <mergeCell ref="C43:C44"/>
    <mergeCell ref="J135:M137"/>
    <mergeCell ref="F203:I203"/>
    <mergeCell ref="J203:M203"/>
    <mergeCell ref="J139:M139"/>
    <mergeCell ref="F171:I171"/>
    <mergeCell ref="J171:M171"/>
    <mergeCell ref="D43:D44"/>
    <mergeCell ref="D75:D76"/>
    <mergeCell ref="D107:D108"/>
    <mergeCell ref="A171:A172"/>
    <mergeCell ref="B171:B172"/>
    <mergeCell ref="C171:C172"/>
    <mergeCell ref="E171:E172"/>
    <mergeCell ref="C139:C140"/>
    <mergeCell ref="E139:E140"/>
    <mergeCell ref="B139:B140"/>
    <mergeCell ref="A139:A140"/>
    <mergeCell ref="D139:D140"/>
    <mergeCell ref="D171:D172"/>
    <mergeCell ref="G6:H7"/>
    <mergeCell ref="A10:A11"/>
    <mergeCell ref="G1:K1"/>
    <mergeCell ref="I6:K7"/>
    <mergeCell ref="J10:M10"/>
    <mergeCell ref="E10:E11"/>
    <mergeCell ref="F10:I10"/>
    <mergeCell ref="C10:C11"/>
    <mergeCell ref="B10:B11"/>
    <mergeCell ref="D10:D11"/>
    <mergeCell ref="A107:A108"/>
    <mergeCell ref="C107:C108"/>
    <mergeCell ref="Q75:Q76"/>
    <mergeCell ref="Q43:Q44"/>
    <mergeCell ref="J43:M43"/>
    <mergeCell ref="P107:P108"/>
    <mergeCell ref="O107:O108"/>
    <mergeCell ref="P43:P44"/>
    <mergeCell ref="N43:N44"/>
    <mergeCell ref="O43:O44"/>
    <mergeCell ref="N75:N76"/>
    <mergeCell ref="P75:P76"/>
    <mergeCell ref="O75:O76"/>
    <mergeCell ref="A43:A44"/>
    <mergeCell ref="E107:E108"/>
    <mergeCell ref="B43:B44"/>
    <mergeCell ref="A75:A76"/>
    <mergeCell ref="B75:B76"/>
    <mergeCell ref="B107:B108"/>
    <mergeCell ref="C75:C76"/>
    <mergeCell ref="E75:E76"/>
    <mergeCell ref="J71:M73"/>
    <mergeCell ref="F43:I43"/>
    <mergeCell ref="N107:N108"/>
    <mergeCell ref="A235:A236"/>
    <mergeCell ref="B235:B236"/>
    <mergeCell ref="C235:C236"/>
    <mergeCell ref="E235:E236"/>
    <mergeCell ref="D235:D236"/>
    <mergeCell ref="A203:A204"/>
    <mergeCell ref="B203:B204"/>
    <mergeCell ref="C203:C204"/>
    <mergeCell ref="D203:D204"/>
    <mergeCell ref="E203:E204"/>
  </mergeCells>
  <phoneticPr fontId="16" type="noConversion"/>
  <conditionalFormatting sqref="N12 N237:N261 P237:P261 E77:I82 E149:I165 E237:I261 N14:N19 E12:I19 P12:P19 P77:P82 E142:I144 P21:P36 E21:I36 N21:N36 E45:I52 P45:P52 N54:N69 E54:I69 P54:P69 P86:P101 E86:I101 N86:N101 E109:I114 P109:P114 P118:P133 E118:I133 N118:N133 N142:N144 P142:P144 P148:P165 N148:N165 E148:E149 F148:I148 N173 P173 E173:I173 E194:I197 P194:P197 N194:N197 E175:I177 P175:P177 N175 N191:N192 P191:P192 E191:I192 P216:P229 N216:N229 E216:I229 E205:I206 N205 P205:P206 N45:N52 N77:N82 N109:N114 N179:N180 E179:I187 P179:P187 N183:N185">
    <cfRule type="notContainsBlanks" dxfId="91" priority="107">
      <formula>LEN(TRIM(E12))&gt;0</formula>
    </cfRule>
  </conditionalFormatting>
  <conditionalFormatting sqref="I6:K8">
    <cfRule type="cellIs" dxfId="90" priority="108" operator="equal">
      <formula>"OK"</formula>
    </cfRule>
  </conditionalFormatting>
  <conditionalFormatting sqref="I6:K8">
    <cfRule type="containsText" dxfId="89" priority="109" operator="containsText" text="Error">
      <formula>NOT(ISERROR(SEARCH(("Error"),(I10))))</formula>
    </cfRule>
  </conditionalFormatting>
  <conditionalFormatting sqref="C4:D4">
    <cfRule type="notContainsBlanks" dxfId="88" priority="110">
      <formula>LEN(TRIM(C4))&gt;0</formula>
    </cfRule>
  </conditionalFormatting>
  <conditionalFormatting sqref="I6:K8">
    <cfRule type="containsText" dxfId="87" priority="105" operator="containsText" text="Error">
      <formula>NOT(ISERROR(SEARCH("Error",I6)))</formula>
    </cfRule>
  </conditionalFormatting>
  <conditionalFormatting sqref="K3">
    <cfRule type="cellIs" dxfId="86" priority="103" operator="equal">
      <formula>"OK"</formula>
    </cfRule>
  </conditionalFormatting>
  <conditionalFormatting sqref="K3">
    <cfRule type="containsText" dxfId="85" priority="104" operator="containsText" text="Error">
      <formula>NOT(ISERROR(SEARCH(("Error"),(K6))))</formula>
    </cfRule>
  </conditionalFormatting>
  <conditionalFormatting sqref="E20:I20 P20 N20">
    <cfRule type="notContainsBlanks" dxfId="84" priority="102">
      <formula>LEN(TRIM(E20))&gt;0</formula>
    </cfRule>
  </conditionalFormatting>
  <conditionalFormatting sqref="N53 E53:I53 P53">
    <cfRule type="notContainsBlanks" dxfId="83" priority="101">
      <formula>LEN(TRIM(E53))&gt;0</formula>
    </cfRule>
  </conditionalFormatting>
  <conditionalFormatting sqref="N83 E83:I83 P83">
    <cfRule type="notContainsBlanks" dxfId="82" priority="99">
      <formula>LEN(TRIM(E83))&gt;0</formula>
    </cfRule>
  </conditionalFormatting>
  <conditionalFormatting sqref="N115 E115:I115 P115">
    <cfRule type="notContainsBlanks" dxfId="81" priority="98">
      <formula>LEN(TRIM(E115))&gt;0</formula>
    </cfRule>
  </conditionalFormatting>
  <conditionalFormatting sqref="N116 E116:I116 P116">
    <cfRule type="notContainsBlanks" dxfId="80" priority="97">
      <formula>LEN(TRIM(E116))&gt;0</formula>
    </cfRule>
  </conditionalFormatting>
  <conditionalFormatting sqref="E147:I147 P147 N147">
    <cfRule type="notContainsBlanks" dxfId="79" priority="95">
      <formula>LEN(TRIM(E147))&gt;0</formula>
    </cfRule>
  </conditionalFormatting>
  <conditionalFormatting sqref="E145:I146 P145:P146 N145:N146">
    <cfRule type="notContainsBlanks" dxfId="78" priority="94">
      <formula>LEN(TRIM(E145))&gt;0</formula>
    </cfRule>
  </conditionalFormatting>
  <conditionalFormatting sqref="E187:I187 P187">
    <cfRule type="notContainsBlanks" dxfId="77" priority="93">
      <formula>LEN(TRIM(E187))&gt;0</formula>
    </cfRule>
  </conditionalFormatting>
  <conditionalFormatting sqref="E191:I191 N191 P191">
    <cfRule type="notContainsBlanks" dxfId="76" priority="90">
      <formula>LEN(TRIM(E191))&gt;0</formula>
    </cfRule>
  </conditionalFormatting>
  <conditionalFormatting sqref="N193 P193 E193:I193">
    <cfRule type="notContainsBlanks" dxfId="75" priority="89">
      <formula>LEN(TRIM(E193))&gt;0</formula>
    </cfRule>
  </conditionalFormatting>
  <conditionalFormatting sqref="E193:I193 N193 P193">
    <cfRule type="notContainsBlanks" dxfId="74" priority="88">
      <formula>LEN(TRIM(E193))&gt;0</formula>
    </cfRule>
  </conditionalFormatting>
  <conditionalFormatting sqref="E186:I186 P186">
    <cfRule type="notContainsBlanks" dxfId="73" priority="84">
      <formula>LEN(TRIM(E186))&gt;0</formula>
    </cfRule>
  </conditionalFormatting>
  <conditionalFormatting sqref="E186:I186 P186">
    <cfRule type="notContainsBlanks" dxfId="72" priority="83">
      <formula>LEN(TRIM(E186))&gt;0</formula>
    </cfRule>
  </conditionalFormatting>
  <conditionalFormatting sqref="E178:I178 P178">
    <cfRule type="notContainsBlanks" dxfId="71" priority="82">
      <formula>LEN(TRIM(E178))&gt;0</formula>
    </cfRule>
  </conditionalFormatting>
  <conditionalFormatting sqref="E179:I179 P179">
    <cfRule type="notContainsBlanks" dxfId="70" priority="81">
      <formula>LEN(TRIM(E179))&gt;0</formula>
    </cfRule>
  </conditionalFormatting>
  <conditionalFormatting sqref="E183:I183 P183">
    <cfRule type="notContainsBlanks" dxfId="69" priority="80">
      <formula>LEN(TRIM(E183))&gt;0</formula>
    </cfRule>
  </conditionalFormatting>
  <conditionalFormatting sqref="E184:I184 P184">
    <cfRule type="notContainsBlanks" dxfId="68" priority="79">
      <formula>LEN(TRIM(E184))&gt;0</formula>
    </cfRule>
  </conditionalFormatting>
  <conditionalFormatting sqref="E188:I188 P188">
    <cfRule type="notContainsBlanks" dxfId="67" priority="78">
      <formula>LEN(TRIM(E188))&gt;0</formula>
    </cfRule>
  </conditionalFormatting>
  <conditionalFormatting sqref="E189:I189 P189">
    <cfRule type="notContainsBlanks" dxfId="66" priority="77">
      <formula>LEN(TRIM(E189))&gt;0</formula>
    </cfRule>
  </conditionalFormatting>
  <conditionalFormatting sqref="P207 E207:I207">
    <cfRule type="notContainsBlanks" dxfId="65" priority="76">
      <formula>LEN(TRIM(E207))&gt;0</formula>
    </cfRule>
  </conditionalFormatting>
  <conditionalFormatting sqref="P209 E209:I209">
    <cfRule type="notContainsBlanks" dxfId="64" priority="74">
      <formula>LEN(TRIM(E209))&gt;0</formula>
    </cfRule>
  </conditionalFormatting>
  <conditionalFormatting sqref="P210 E210:I210">
    <cfRule type="notContainsBlanks" dxfId="63" priority="73">
      <formula>LEN(TRIM(E210))&gt;0</formula>
    </cfRule>
  </conditionalFormatting>
  <conditionalFormatting sqref="P210 N212:N213 E210:I210 E212:I213 P212:P213">
    <cfRule type="notContainsBlanks" dxfId="62" priority="72">
      <formula>LEN(TRIM(E210))&gt;0</formula>
    </cfRule>
  </conditionalFormatting>
  <conditionalFormatting sqref="P206 E206:I206">
    <cfRule type="notContainsBlanks" dxfId="61" priority="70">
      <formula>LEN(TRIM(E206))&gt;0</formula>
    </cfRule>
  </conditionalFormatting>
  <conditionalFormatting sqref="P207 E207:I207">
    <cfRule type="notContainsBlanks" dxfId="60" priority="69">
      <formula>LEN(TRIM(E207))&gt;0</formula>
    </cfRule>
  </conditionalFormatting>
  <conditionalFormatting sqref="P209 E209:I209">
    <cfRule type="notContainsBlanks" dxfId="59" priority="67">
      <formula>LEN(TRIM(E209))&gt;0</formula>
    </cfRule>
  </conditionalFormatting>
  <conditionalFormatting sqref="E212:I212 N212 P212">
    <cfRule type="notContainsBlanks" dxfId="58" priority="66">
      <formula>LEN(TRIM(E212))&gt;0</formula>
    </cfRule>
  </conditionalFormatting>
  <conditionalFormatting sqref="E190:I190 N190 P190">
    <cfRule type="notContainsBlanks" dxfId="57" priority="65">
      <formula>LEN(TRIM(E190))&gt;0</formula>
    </cfRule>
  </conditionalFormatting>
  <conditionalFormatting sqref="N141 P141 E141:I141">
    <cfRule type="notContainsBlanks" dxfId="56" priority="64">
      <formula>LEN(TRIM(E141))&gt;0</formula>
    </cfRule>
  </conditionalFormatting>
  <conditionalFormatting sqref="E141:I141 N141 P141">
    <cfRule type="notContainsBlanks" dxfId="55" priority="63">
      <formula>LEN(TRIM(E141))&gt;0</formula>
    </cfRule>
  </conditionalFormatting>
  <conditionalFormatting sqref="E174:I174 N174 P174">
    <cfRule type="notContainsBlanks" dxfId="54" priority="62">
      <formula>LEN(TRIM(E174))&gt;0</formula>
    </cfRule>
  </conditionalFormatting>
  <conditionalFormatting sqref="N179">
    <cfRule type="notContainsBlanks" dxfId="53" priority="61">
      <formula>LEN(TRIM(N179))&gt;0</formula>
    </cfRule>
  </conditionalFormatting>
  <conditionalFormatting sqref="N180:N184">
    <cfRule type="notContainsBlanks" dxfId="52" priority="59">
      <formula>LEN(TRIM(N180))&gt;0</formula>
    </cfRule>
  </conditionalFormatting>
  <conditionalFormatting sqref="N209:N210">
    <cfRule type="notContainsBlanks" dxfId="51" priority="58">
      <formula>LEN(TRIM(N209))&gt;0</formula>
    </cfRule>
  </conditionalFormatting>
  <conditionalFormatting sqref="N184:N189">
    <cfRule type="notContainsBlanks" dxfId="50" priority="57">
      <formula>LEN(TRIM(N184))&gt;0</formula>
    </cfRule>
  </conditionalFormatting>
  <conditionalFormatting sqref="N210 N212:N213">
    <cfRule type="notContainsBlanks" dxfId="49" priority="56">
      <formula>LEN(TRIM(N210))&gt;0</formula>
    </cfRule>
  </conditionalFormatting>
  <conditionalFormatting sqref="N176:N178">
    <cfRule type="notContainsBlanks" dxfId="48" priority="55">
      <formula>LEN(TRIM(N176))&gt;0</formula>
    </cfRule>
  </conditionalFormatting>
  <conditionalFormatting sqref="N206:N207">
    <cfRule type="notContainsBlanks" dxfId="47" priority="54">
      <formula>LEN(TRIM(N206))&gt;0</formula>
    </cfRule>
  </conditionalFormatting>
  <conditionalFormatting sqref="N85 E85:I85 P85">
    <cfRule type="notContainsBlanks" dxfId="46" priority="53">
      <formula>LEN(TRIM(E85))&gt;0</formula>
    </cfRule>
  </conditionalFormatting>
  <conditionalFormatting sqref="N117 E117:I117 P117">
    <cfRule type="notContainsBlanks" dxfId="45" priority="52">
      <formula>LEN(TRIM(E117))&gt;0</formula>
    </cfRule>
  </conditionalFormatting>
  <conditionalFormatting sqref="N84 E84:I84 P84">
    <cfRule type="notContainsBlanks" dxfId="44" priority="51">
      <formula>LEN(TRIM(E84))&gt;0</formula>
    </cfRule>
  </conditionalFormatting>
  <conditionalFormatting sqref="E213:I213 P213">
    <cfRule type="notContainsBlanks" dxfId="43" priority="50">
      <formula>LEN(TRIM(E213))&gt;0</formula>
    </cfRule>
  </conditionalFormatting>
  <conditionalFormatting sqref="N213">
    <cfRule type="notContainsBlanks" dxfId="42" priority="49">
      <formula>LEN(TRIM(N213))&gt;0</formula>
    </cfRule>
  </conditionalFormatting>
  <conditionalFormatting sqref="P209 E209:I209">
    <cfRule type="notContainsBlanks" dxfId="41" priority="48">
      <formula>LEN(TRIM(E209))&gt;0</formula>
    </cfRule>
  </conditionalFormatting>
  <conditionalFormatting sqref="P210 E210:I210">
    <cfRule type="notContainsBlanks" dxfId="40" priority="47">
      <formula>LEN(TRIM(E210))&gt;0</formula>
    </cfRule>
  </conditionalFormatting>
  <conditionalFormatting sqref="P209 E209:I209">
    <cfRule type="notContainsBlanks" dxfId="39" priority="45">
      <formula>LEN(TRIM(E209))&gt;0</formula>
    </cfRule>
  </conditionalFormatting>
  <conditionalFormatting sqref="P210 E210:I210">
    <cfRule type="notContainsBlanks" dxfId="38" priority="44">
      <formula>LEN(TRIM(E210))&gt;0</formula>
    </cfRule>
  </conditionalFormatting>
  <conditionalFormatting sqref="E213:I213 N213 P213">
    <cfRule type="notContainsBlanks" dxfId="37" priority="43">
      <formula>LEN(TRIM(E213))&gt;0</formula>
    </cfRule>
  </conditionalFormatting>
  <conditionalFormatting sqref="P208 N208 E208:I208">
    <cfRule type="notContainsBlanks" dxfId="36" priority="40">
      <formula>LEN(TRIM(E208))&gt;0</formula>
    </cfRule>
  </conditionalFormatting>
  <conditionalFormatting sqref="E208:I208 P208">
    <cfRule type="notContainsBlanks" dxfId="35" priority="39">
      <formula>LEN(TRIM(E208))&gt;0</formula>
    </cfRule>
  </conditionalFormatting>
  <conditionalFormatting sqref="N208">
    <cfRule type="notContainsBlanks" dxfId="34" priority="38">
      <formula>LEN(TRIM(N208))&gt;0</formula>
    </cfRule>
  </conditionalFormatting>
  <conditionalFormatting sqref="E213:I213 N213 P213">
    <cfRule type="notContainsBlanks" dxfId="33" priority="37">
      <formula>LEN(TRIM(E213))&gt;0</formula>
    </cfRule>
  </conditionalFormatting>
  <conditionalFormatting sqref="P212 E212:I212">
    <cfRule type="notContainsBlanks" dxfId="32" priority="34">
      <formula>LEN(TRIM(E212))&gt;0</formula>
    </cfRule>
  </conditionalFormatting>
  <conditionalFormatting sqref="E186:I186 P186">
    <cfRule type="notContainsBlanks" dxfId="31" priority="32">
      <formula>LEN(TRIM(E186))&gt;0</formula>
    </cfRule>
  </conditionalFormatting>
  <conditionalFormatting sqref="E185:I185 P185">
    <cfRule type="notContainsBlanks" dxfId="30" priority="31">
      <formula>LEN(TRIM(E185))&gt;0</formula>
    </cfRule>
  </conditionalFormatting>
  <conditionalFormatting sqref="E185:I185 P185">
    <cfRule type="notContainsBlanks" dxfId="29" priority="30">
      <formula>LEN(TRIM(E185))&gt;0</formula>
    </cfRule>
  </conditionalFormatting>
  <conditionalFormatting sqref="E182:I182 P182">
    <cfRule type="notContainsBlanks" dxfId="28" priority="29">
      <formula>LEN(TRIM(E182))&gt;0</formula>
    </cfRule>
  </conditionalFormatting>
  <conditionalFormatting sqref="E183:I183 P183">
    <cfRule type="notContainsBlanks" dxfId="27" priority="28">
      <formula>LEN(TRIM(E183))&gt;0</formula>
    </cfRule>
  </conditionalFormatting>
  <conditionalFormatting sqref="E187:I187 P187">
    <cfRule type="notContainsBlanks" dxfId="26" priority="27">
      <formula>LEN(TRIM(E187))&gt;0</formula>
    </cfRule>
  </conditionalFormatting>
  <conditionalFormatting sqref="E188:I188 P188">
    <cfRule type="notContainsBlanks" dxfId="25" priority="26">
      <formula>LEN(TRIM(E188))&gt;0</formula>
    </cfRule>
  </conditionalFormatting>
  <conditionalFormatting sqref="E211:I211 P211">
    <cfRule type="notContainsBlanks" dxfId="24" priority="25">
      <formula>LEN(TRIM(E211))&gt;0</formula>
    </cfRule>
  </conditionalFormatting>
  <conditionalFormatting sqref="N211">
    <cfRule type="notContainsBlanks" dxfId="23" priority="24">
      <formula>LEN(TRIM(N211))&gt;0</formula>
    </cfRule>
  </conditionalFormatting>
  <conditionalFormatting sqref="E211:I211 P211">
    <cfRule type="notContainsBlanks" dxfId="22" priority="23">
      <formula>LEN(TRIM(E211))&gt;0</formula>
    </cfRule>
  </conditionalFormatting>
  <conditionalFormatting sqref="E186:I186 P186">
    <cfRule type="notContainsBlanks" dxfId="21" priority="22">
      <formula>LEN(TRIM(E186))&gt;0</formula>
    </cfRule>
  </conditionalFormatting>
  <conditionalFormatting sqref="E185:I185 P185">
    <cfRule type="notContainsBlanks" dxfId="20" priority="21">
      <formula>LEN(TRIM(E185))&gt;0</formula>
    </cfRule>
  </conditionalFormatting>
  <conditionalFormatting sqref="E185:I185 P185">
    <cfRule type="notContainsBlanks" dxfId="19" priority="20">
      <formula>LEN(TRIM(E185))&gt;0</formula>
    </cfRule>
  </conditionalFormatting>
  <conditionalFormatting sqref="E183:I183 P183">
    <cfRule type="notContainsBlanks" dxfId="18" priority="19">
      <formula>LEN(TRIM(E183))&gt;0</formula>
    </cfRule>
  </conditionalFormatting>
  <conditionalFormatting sqref="E187:I187 P187">
    <cfRule type="notContainsBlanks" dxfId="17" priority="18">
      <formula>LEN(TRIM(E187))&gt;0</formula>
    </cfRule>
  </conditionalFormatting>
  <conditionalFormatting sqref="E185:I185 P185">
    <cfRule type="notContainsBlanks" dxfId="16" priority="17">
      <formula>LEN(TRIM(E185))&gt;0</formula>
    </cfRule>
  </conditionalFormatting>
  <conditionalFormatting sqref="E184:I184 P184">
    <cfRule type="notContainsBlanks" dxfId="15" priority="16">
      <formula>LEN(TRIM(E184))&gt;0</formula>
    </cfRule>
  </conditionalFormatting>
  <conditionalFormatting sqref="E184:I184 P184">
    <cfRule type="notContainsBlanks" dxfId="14" priority="15">
      <formula>LEN(TRIM(E184))&gt;0</formula>
    </cfRule>
  </conditionalFormatting>
  <conditionalFormatting sqref="E186:I186 P186">
    <cfRule type="notContainsBlanks" dxfId="13" priority="14">
      <formula>LEN(TRIM(E186))&gt;0</formula>
    </cfRule>
  </conditionalFormatting>
  <conditionalFormatting sqref="E187:I187 P187">
    <cfRule type="notContainsBlanks" dxfId="12" priority="13">
      <formula>LEN(TRIM(E187))&gt;0</formula>
    </cfRule>
  </conditionalFormatting>
  <conditionalFormatting sqref="N215 E215:I215 P215">
    <cfRule type="notContainsBlanks" dxfId="11" priority="12">
      <formula>LEN(TRIM(E215))&gt;0</formula>
    </cfRule>
  </conditionalFormatting>
  <conditionalFormatting sqref="E215:I215 P215">
    <cfRule type="notContainsBlanks" dxfId="10" priority="11">
      <formula>LEN(TRIM(E215))&gt;0</formula>
    </cfRule>
  </conditionalFormatting>
  <conditionalFormatting sqref="N215">
    <cfRule type="notContainsBlanks" dxfId="9" priority="10">
      <formula>LEN(TRIM(N215))&gt;0</formula>
    </cfRule>
  </conditionalFormatting>
  <conditionalFormatting sqref="E215:I215 P215">
    <cfRule type="notContainsBlanks" dxfId="8" priority="9">
      <formula>LEN(TRIM(E215))&gt;0</formula>
    </cfRule>
  </conditionalFormatting>
  <conditionalFormatting sqref="N215">
    <cfRule type="notContainsBlanks" dxfId="7" priority="8">
      <formula>LEN(TRIM(N215))&gt;0</formula>
    </cfRule>
  </conditionalFormatting>
  <conditionalFormatting sqref="E215:I215 N215 P215">
    <cfRule type="notContainsBlanks" dxfId="6" priority="7">
      <formula>LEN(TRIM(E215))&gt;0</formula>
    </cfRule>
  </conditionalFormatting>
  <conditionalFormatting sqref="E214:I214 P214">
    <cfRule type="notContainsBlanks" dxfId="5" priority="6">
      <formula>LEN(TRIM(E214))&gt;0</formula>
    </cfRule>
  </conditionalFormatting>
  <conditionalFormatting sqref="E214:I214 P214">
    <cfRule type="notContainsBlanks" dxfId="4" priority="5">
      <formula>LEN(TRIM(E214))&gt;0</formula>
    </cfRule>
  </conditionalFormatting>
  <conditionalFormatting sqref="N214">
    <cfRule type="notContainsBlanks" dxfId="3" priority="4">
      <formula>LEN(TRIM(N214))&gt;0</formula>
    </cfRule>
  </conditionalFormatting>
  <conditionalFormatting sqref="E214:I214 P214">
    <cfRule type="notContainsBlanks" dxfId="2" priority="3">
      <formula>LEN(TRIM(E214))&gt;0</formula>
    </cfRule>
  </conditionalFormatting>
  <conditionalFormatting sqref="E214:I214 P214">
    <cfRule type="notContainsBlanks" dxfId="1" priority="2">
      <formula>LEN(TRIM(E214))&gt;0</formula>
    </cfRule>
  </conditionalFormatting>
  <conditionalFormatting sqref="E214:I214 P214">
    <cfRule type="notContainsBlanks" dxfId="0" priority="1">
      <formula>LEN(TRIM(E214))&gt;0</formula>
    </cfRule>
  </conditionalFormatting>
  <dataValidations count="5">
    <dataValidation type="whole" operator="greaterThanOrEqual" allowBlank="1" showDropDown="1" showInputMessage="1" showErrorMessage="1" prompt="Masukkan angka" sqref="F77:I101 F12:I36 F45:I69 F173:I197 F109:I133 F141:I165 F237:I261 F205:I229">
      <formula1>0</formula1>
    </dataValidation>
    <dataValidation type="custom" allowBlank="1" showDropDown="1" showErrorMessage="1" sqref="C4:D4">
      <formula1>IF(LEN(C4)=3,TRUE,FALSE)</formula1>
    </dataValidation>
    <dataValidation type="decimal" allowBlank="1" showDropDown="1" sqref="P237:P262 P77:P102 P12:P37 P45:P70 P173:P198 P109:P134 P141:P166 P205:P230">
      <formula1>10</formula1>
      <formula2>100</formula2>
    </dataValidation>
    <dataValidation type="custom" allowBlank="1" showInputMessage="1" showErrorMessage="1" promptTitle="Masukkan huruf V Kapital" prompt="Masukkan hanya huruf V kapital" sqref="J12:M19 J21:M36">
      <formula1>ISNUMBER(FIND("V",J12))</formula1>
    </dataValidation>
    <dataValidation type="custom" allowBlank="1" showInputMessage="1" showErrorMessage="1" promptTitle="Masukkan hanya huruf V kapital" sqref="R237:R261 R12:R36 R45:R69 R173:R197 R109:R133 R141:R165 R77:R101 R205:R229">
      <formula1>ISNUMBER(FIND("V",R12))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>
      <selection activeCell="D12" sqref="D12"/>
    </sheetView>
  </sheetViews>
  <sheetFormatPr defaultColWidth="11.42578125" defaultRowHeight="12.75" x14ac:dyDescent="0.2"/>
  <cols>
    <col min="2" max="2" width="25.85546875" customWidth="1"/>
  </cols>
  <sheetData>
    <row r="1" spans="1:3" s="42" customFormat="1" x14ac:dyDescent="0.2">
      <c r="A1" s="32" t="s">
        <v>249</v>
      </c>
    </row>
    <row r="2" spans="1:3" x14ac:dyDescent="0.2">
      <c r="B2" s="48" t="s">
        <v>183</v>
      </c>
      <c r="C2" s="48" t="s">
        <v>256</v>
      </c>
    </row>
    <row r="3" spans="1:3" x14ac:dyDescent="0.2">
      <c r="B3" s="58" t="s">
        <v>245</v>
      </c>
      <c r="C3" s="58" t="s">
        <v>257</v>
      </c>
    </row>
    <row r="4" spans="1:3" x14ac:dyDescent="0.2">
      <c r="B4" s="58" t="s">
        <v>246</v>
      </c>
      <c r="C4" s="58" t="s">
        <v>257</v>
      </c>
    </row>
    <row r="5" spans="1:3" x14ac:dyDescent="0.2">
      <c r="B5" s="58" t="s">
        <v>250</v>
      </c>
      <c r="C5" s="58" t="s">
        <v>257</v>
      </c>
    </row>
    <row r="6" spans="1:3" x14ac:dyDescent="0.2">
      <c r="B6" s="58" t="s">
        <v>251</v>
      </c>
      <c r="C6" s="58" t="s">
        <v>257</v>
      </c>
    </row>
    <row r="7" spans="1:3" s="115" customFormat="1" x14ac:dyDescent="0.2">
      <c r="B7" s="58" t="s">
        <v>11</v>
      </c>
      <c r="C7" s="58" t="s">
        <v>257</v>
      </c>
    </row>
    <row r="8" spans="1:3" s="115" customFormat="1" x14ac:dyDescent="0.2">
      <c r="B8" s="58" t="s">
        <v>339</v>
      </c>
      <c r="C8" s="58" t="s">
        <v>257</v>
      </c>
    </row>
    <row r="9" spans="1:3" x14ac:dyDescent="0.2">
      <c r="B9" s="58" t="s">
        <v>252</v>
      </c>
      <c r="C9" s="58" t="s">
        <v>254</v>
      </c>
    </row>
    <row r="10" spans="1:3" x14ac:dyDescent="0.2">
      <c r="B10" s="58" t="s">
        <v>253</v>
      </c>
      <c r="C10" s="58" t="s">
        <v>255</v>
      </c>
    </row>
    <row r="11" spans="1:3" x14ac:dyDescent="0.2">
      <c r="B11" s="63" t="s">
        <v>247</v>
      </c>
      <c r="C11" s="58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catatan</vt:lpstr>
      <vt:lpstr>I. Identitas Prodi</vt:lpstr>
      <vt:lpstr>data</vt:lpstr>
      <vt:lpstr>II. Profil Lulusan</vt:lpstr>
      <vt:lpstr>III. CPL Prodi</vt:lpstr>
      <vt:lpstr>IV. Struktur Kurikulum </vt:lpstr>
      <vt:lpstr>Nama MK Baku</vt:lpstr>
      <vt:lpstr>BID</vt:lpstr>
      <vt:lpstr>matakuliah</vt:lpstr>
      <vt:lpstr>MK</vt:lpstr>
      <vt:lpstr>prodi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Yudhi Paramartha</dc:creator>
  <cp:lastModifiedBy>toshiba</cp:lastModifiedBy>
  <dcterms:created xsi:type="dcterms:W3CDTF">2019-05-29T05:40:56Z</dcterms:created>
  <dcterms:modified xsi:type="dcterms:W3CDTF">2022-01-17T19:01:02Z</dcterms:modified>
</cp:coreProperties>
</file>